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вет 2 созыв с 2018 года\27.04.2022\Утверждение год. отчета Итомля за 2021 год (1)\Приложения с решением\"/>
    </mc:Choice>
  </mc:AlternateContent>
  <bookViews>
    <workbookView xWindow="0" yWindow="0" windowWidth="19200" windowHeight="11295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14" i="1" l="1"/>
  <c r="E9" i="1"/>
  <c r="E61" i="1"/>
  <c r="E57" i="1" s="1"/>
  <c r="E48" i="1"/>
  <c r="E66" i="1"/>
  <c r="D66" i="1"/>
  <c r="E64" i="1" l="1"/>
  <c r="D64" i="1"/>
  <c r="E38" i="1"/>
  <c r="D38" i="1"/>
  <c r="F10" i="1" l="1"/>
  <c r="F11" i="1"/>
  <c r="F12" i="1"/>
  <c r="F15" i="1"/>
  <c r="F16" i="1"/>
  <c r="F17" i="1"/>
  <c r="F18" i="1"/>
  <c r="F21" i="1"/>
  <c r="F24" i="1"/>
  <c r="F27" i="1"/>
  <c r="F29" i="1"/>
  <c r="F32" i="1"/>
  <c r="F35" i="1"/>
  <c r="F37" i="1"/>
  <c r="F42" i="1"/>
  <c r="F44" i="1"/>
  <c r="F45" i="1"/>
  <c r="F49" i="1"/>
  <c r="F50" i="1"/>
  <c r="F53" i="1"/>
  <c r="F55" i="1"/>
  <c r="F58" i="1"/>
  <c r="F59" i="1"/>
  <c r="F60" i="1"/>
  <c r="F62" i="1"/>
  <c r="F63" i="1"/>
  <c r="D61" i="1" l="1"/>
  <c r="D57" i="1" s="1"/>
  <c r="D48" i="1"/>
  <c r="F48" i="1" s="1"/>
  <c r="E43" i="1"/>
  <c r="D43" i="1"/>
  <c r="F43" i="1" l="1"/>
  <c r="F61" i="1"/>
  <c r="F57" i="1"/>
  <c r="E56" i="1" l="1"/>
  <c r="E54" i="1"/>
  <c r="E52" i="1"/>
  <c r="E51" i="1" s="1"/>
  <c r="E41" i="1"/>
  <c r="E36" i="1"/>
  <c r="E34" i="1"/>
  <c r="E31" i="1"/>
  <c r="E28" i="1"/>
  <c r="E26" i="1"/>
  <c r="E23" i="1"/>
  <c r="E20" i="1"/>
  <c r="D31" i="1"/>
  <c r="D30" i="1" s="1"/>
  <c r="D9" i="1"/>
  <c r="E33" i="1" l="1"/>
  <c r="E25" i="1"/>
  <c r="E22" i="1" s="1"/>
  <c r="E47" i="1"/>
  <c r="E46" i="1" s="1"/>
  <c r="E8" i="1"/>
  <c r="F9" i="1"/>
  <c r="E13" i="1"/>
  <c r="E19" i="1"/>
  <c r="E30" i="1"/>
  <c r="F30" i="1" s="1"/>
  <c r="F31" i="1"/>
  <c r="E40" i="1"/>
  <c r="D56" i="1"/>
  <c r="F56" i="1" s="1"/>
  <c r="D54" i="1"/>
  <c r="F54" i="1" s="1"/>
  <c r="D52" i="1"/>
  <c r="F52" i="1" s="1"/>
  <c r="D41" i="1"/>
  <c r="D40" i="1" s="1"/>
  <c r="E7" i="1" l="1"/>
  <c r="F40" i="1"/>
  <c r="D51" i="1"/>
  <c r="F51" i="1" s="1"/>
  <c r="F41" i="1"/>
  <c r="D36" i="1"/>
  <c r="F36" i="1" s="1"/>
  <c r="D34" i="1"/>
  <c r="F34" i="1" s="1"/>
  <c r="D47" i="1" l="1"/>
  <c r="D46" i="1" s="1"/>
  <c r="F46" i="1" s="1"/>
  <c r="F47" i="1"/>
  <c r="D33" i="1"/>
  <c r="F33" i="1" s="1"/>
  <c r="E68" i="1" l="1"/>
  <c r="D23" i="1"/>
  <c r="F23" i="1" s="1"/>
  <c r="D28" i="1"/>
  <c r="F28" i="1" s="1"/>
  <c r="D26" i="1"/>
  <c r="F26" i="1" s="1"/>
  <c r="D20" i="1"/>
  <c r="D14" i="1"/>
  <c r="D8" i="1"/>
  <c r="F8" i="1" s="1"/>
  <c r="D13" i="1" l="1"/>
  <c r="F13" i="1" s="1"/>
  <c r="F14" i="1"/>
  <c r="D19" i="1"/>
  <c r="F19" i="1" s="1"/>
  <c r="F20" i="1"/>
  <c r="D25" i="1"/>
  <c r="D22" i="1" l="1"/>
  <c r="F22" i="1" s="1"/>
  <c r="F25" i="1"/>
  <c r="D7" i="1" l="1"/>
  <c r="F7" i="1" s="1"/>
  <c r="D68" i="1"/>
  <c r="F68" i="1" s="1"/>
</calcChain>
</file>

<file path=xl/sharedStrings.xml><?xml version="1.0" encoding="utf-8"?>
<sst xmlns="http://schemas.openxmlformats.org/spreadsheetml/2006/main" count="130" uniqueCount="128">
  <si>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</si>
  <si>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</si>
  <si>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</si>
  <si>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</si>
  <si>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</si>
  <si>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</si>
  <si>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</si>
  <si>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</si>
  <si>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</si>
  <si>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</si>
  <si>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</si>
  <si>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</si>
  <si>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</si>
  <si>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</si>
  <si>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</si>
  <si>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</si>
  <si>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</si>
  <si>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</si>
  <si>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</si>
  <si>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</si>
  <si>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</si>
  <si>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</si>
  <si>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</si>
  <si>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</si>
  <si>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</si>
  <si>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</si>
  <si>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</si>
  <si>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</si>
  <si>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</si>
  <si>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</si>
  <si>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</si>
  <si>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</si>
  <si>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</si>
  <si>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</si>
  <si>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</si>
  <si>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</si>
  <si>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</si>
  <si>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</si>
  <si>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</si>
  <si>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</si>
  <si>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</si>
  <si>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</si>
  <si>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</si>
  <si>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</si>
  <si>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</si>
  <si>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</si>
  <si>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</si>
  <si>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</si>
  <si>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</si>
  <si>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</si>
  <si>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</si>
  <si>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</si>
  <si>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</si>
  <si>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</si>
  <si>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</si>
  <si>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</si>
  <si>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</si>
  <si>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</si>
  <si>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</si>
  <si>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</si>
  <si>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</si>
  <si>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</si>
  <si>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</si>
  <si>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</si>
  <si>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</si>
  <si>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</si>
  <si>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</si>
  <si>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</si>
  <si>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</si>
  <si>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</si>
  <si>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</si>
  <si>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</si>
  <si>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</si>
  <si>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</si>
  <si>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</si>
  <si>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</si>
  <si>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района)</t>
  </si>
  <si>
    <t>000 2 02 49999 10 0027 150</t>
  </si>
  <si>
    <t>000 2 02 49999 10 0028 150</t>
  </si>
  <si>
    <t>Всего  доходы</t>
  </si>
  <si>
    <t>000 1 09 00000 00 0000 000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</si>
  <si>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</si>
  <si>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</si>
  <si>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</si>
  <si>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000 1 09 04053 10 0000 110</t>
  </si>
  <si>
    <t>Иные межбюджетные трансферты</t>
  </si>
  <si>
    <t>Прочие межбюджетные трансферты передаваемые бюджетам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</si>
  <si>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</si>
  <si>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000 2 02 49999 10 0026 150</t>
  </si>
  <si>
    <t>000 1 17 14 000 00 0000 150</t>
  </si>
  <si>
    <t>Средства самообложения граждан</t>
  </si>
  <si>
    <t>000 1 17 14030 10 0000 150</t>
  </si>
  <si>
    <t>Средства самообложения граждан, зачисляемые в бюджеты сельских  поселений</t>
  </si>
  <si>
    <t>000 1 17 15030 10 0000 150</t>
  </si>
  <si>
    <t>Инициативные платежи,зачисляемые в бюджеты сельских поселений</t>
  </si>
  <si>
    <t>000 1 17 15030 10 9002 150</t>
  </si>
  <si>
    <t>000 1 17 15030 10 9003 150</t>
  </si>
  <si>
    <r>
      <t>Инициативные платежи, зачисляемые в бюджеты сельских поселений (</t>
    </r>
    <r>
      <rPr>
        <sz val="14"/>
        <color theme="1"/>
        <rFont val="Arial"/>
        <family val="2"/>
        <charset val="204"/>
      </rPr>
      <t>Приобретение навесного оборудования к трактору-косилка дисковая навесная)</t>
    </r>
  </si>
  <si>
    <r>
      <t>Инициативные платежи, зачисляемые в бюджеты сельских поселений(Приобретение прицепного оборудования к трактору -прицеп тракторный самосвальный</t>
    </r>
    <r>
      <rPr>
        <sz val="14"/>
        <color theme="1"/>
        <rFont val="Arial"/>
        <family val="2"/>
        <charset val="204"/>
      </rPr>
      <t>)</t>
    </r>
  </si>
  <si>
    <t>000 2 02 29999 10 9000 150</t>
  </si>
  <si>
    <t>Прочие субсидии бюджетам сельских поселений (Проект по поддержке местных инициатив)</t>
  </si>
  <si>
    <t>Прочие субсидии бюджетам сельских поселений (Приобретение навесного оборудования к трактору - косилка дисковая навесная)</t>
  </si>
  <si>
    <t>Прочие субсидии бюджетам сельских поселений (Приобретение прицепного оборудования к трактору -прицеп тракторный самосвальный)</t>
  </si>
  <si>
    <t>000 2 02 29999 10 9002 150</t>
  </si>
  <si>
    <t>000 2 02 29999 10 9003 150</t>
  </si>
  <si>
    <t>000 2 02 49999 10 9000 150</t>
  </si>
  <si>
    <t>Прочие межбюджетные трансферты,передаваемые бюджетам сельских поселений (Проект по поддержке местных инициатив)</t>
  </si>
  <si>
    <t>000 2 02 49999 10 9002 150</t>
  </si>
  <si>
    <t>000 2 02 49999 10 9003 150</t>
  </si>
  <si>
    <t>Прочие межбюджетные трансферты, передаваемые бюджетам сельских поселений(Приобретение навесного оборудования к трактору - косилка дисковая навесная)</t>
  </si>
  <si>
    <t>Прочие межбюджетные трансферты, передаваемые бюджетам сельских поселений (Приобретение прицепного оборудования к трактору -прицеп тракторный самосвальный)</t>
  </si>
  <si>
    <t xml:space="preserve">Кассовое исполнение </t>
  </si>
  <si>
    <t>Процент исполнения</t>
  </si>
  <si>
    <t>Утверждено Решением о бюджете  сельского поселения "Итомля"</t>
  </si>
  <si>
    <t xml:space="preserve"> 000 1 13 00000 00 0000 000</t>
  </si>
  <si>
    <t xml:space="preserve"> Доходы от оказания платных слуг и компенсации затрат государства</t>
  </si>
  <si>
    <t xml:space="preserve"> 000 1 13 02995 10 0000 130</t>
  </si>
  <si>
    <t xml:space="preserve"> Прочие доходы от компенсации затрат бюджетов сельских поселений</t>
  </si>
  <si>
    <t xml:space="preserve"> Прочие безвозмездные поступления в бюджеты</t>
  </si>
  <si>
    <t xml:space="preserve">  Прочие безвозмездные поступления в бюджеты сельских поселений</t>
  </si>
  <si>
    <t xml:space="preserve"> 000 2 07 00000 00 0000 000</t>
  </si>
  <si>
    <t xml:space="preserve"> 000 2 07 05030 10 0000 150</t>
  </si>
  <si>
    <t xml:space="preserve">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</si>
  <si>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сельских поселений от возврата бюджетными учреждениями остатков субсидий прошлых лет</t>
  </si>
  <si>
    <t xml:space="preserve"> 000 2 18 00000 00 0000 000</t>
  </si>
  <si>
    <t xml:space="preserve"> 000 2 18 05010 10 0000 150</t>
  </si>
  <si>
    <t xml:space="preserve">Поступление доходов в бюджет муниципального образования сельское поселение «Итомля» Ржевского района Тверской области  за 2021 год
</t>
  </si>
  <si>
    <r>
      <t xml:space="preserve">Приложение 3
</t>
    </r>
    <r>
      <rPr>
        <sz val="14"/>
        <color theme="1"/>
        <rFont val="Arial"/>
        <family val="2"/>
        <charset val="204"/>
      </rPr>
      <t>к Решению Совета депутатов муниципального образования
сельское поселение «Итомля» Ржевского района Тверской области
от  27 апреля 2022 года №115 
«Об утверждении отчета об исполнении бюджета
 муниципального образования сельское поселение 
"Итомля" Ржевского района Тверской области
 за 2021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</si>
</sst>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0.5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i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0" fillId="2" borderId="0" xfId="0" applyFill="1"/>
    <xf numFmtId="0" fontId="2" fillId="0" borderId="0" xfId="0" applyFont="1" applyBorder="1"/>
    <xf numFmtId="0" fontId="0" fillId="0" borderId="0" xfId="0" applyFont="1"/>
    <xf numFmtId="16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49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4" fontId="1" fillId="0" borderId="0" xfId="0" applyNumberFormat="1" applyFont="1" applyFill="1"/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0" fillId="0" borderId="0" xfId="0" applyNumberFormat="1"/>
    <xf numFmtId="4" fontId="2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70" zoomScaleNormal="70" workbookViewId="0">
      <selection activeCell="E11" sqref="E11"/>
    </sheetView>
  </sheetViews>
  <sheetFormatPr defaultRowHeight="23.25" x14ac:dyDescent="0.35"/>
  <cols>
    <col min="1" max="1" width="4.23046875" customWidth="1"/>
    <col min="2" max="2" width="19.765625" style="45" customWidth="1"/>
    <col min="3" max="3" width="40.23046875" style="13" customWidth="1"/>
    <col min="4" max="4" width="13.23046875" style="34" customWidth="1"/>
    <col min="5" max="5" width="10.84375" style="34" customWidth="1"/>
    <col min="6" max="6" width="10.3046875" style="13" customWidth="1"/>
    <col min="8" max="8" width="12.07421875" customWidth="1"/>
  </cols>
  <sheetData>
    <row r="1" spans="1:8" ht="161.25" customHeight="1" x14ac:dyDescent="0.35">
      <c r="A1" s="56" t="s">
        <v>127</v>
      </c>
      <c r="B1" s="57"/>
      <c r="C1" s="57"/>
      <c r="D1" s="57"/>
      <c r="E1" s="57"/>
      <c r="F1" s="57"/>
    </row>
    <row r="2" spans="1:8" x14ac:dyDescent="0.35">
      <c r="F2" s="35"/>
    </row>
    <row r="3" spans="1:8" s="1" customFormat="1" ht="57.75" customHeight="1" x14ac:dyDescent="0.35">
      <c r="B3" s="64" t="s">
        <v>126</v>
      </c>
      <c r="C3" s="65"/>
      <c r="D3" s="65"/>
      <c r="E3" s="65"/>
      <c r="F3" s="65"/>
    </row>
    <row r="4" spans="1:8" s="1" customFormat="1" ht="29.25" customHeight="1" x14ac:dyDescent="0.35">
      <c r="B4" s="62"/>
      <c r="C4" s="62"/>
      <c r="D4" s="62"/>
      <c r="E4" s="41"/>
      <c r="F4" s="14"/>
    </row>
    <row r="5" spans="1:8" s="1" customFormat="1" ht="23.25" customHeight="1" x14ac:dyDescent="0.35">
      <c r="B5" s="63" t="s">
        <v>0</v>
      </c>
      <c r="C5" s="63" t="s">
        <v>1</v>
      </c>
      <c r="D5" s="58" t="s">
        <v>113</v>
      </c>
      <c r="E5" s="58" t="s">
        <v>111</v>
      </c>
      <c r="F5" s="60" t="s">
        <v>112</v>
      </c>
    </row>
    <row r="6" spans="1:8" ht="37.5" customHeight="1" x14ac:dyDescent="0.35">
      <c r="B6" s="63"/>
      <c r="C6" s="63"/>
      <c r="D6" s="59"/>
      <c r="E6" s="59"/>
      <c r="F6" s="61"/>
    </row>
    <row r="7" spans="1:8" ht="27.75" customHeight="1" x14ac:dyDescent="0.35">
      <c r="B7" s="15" t="s">
        <v>2</v>
      </c>
      <c r="C7" s="15" t="s">
        <v>3</v>
      </c>
      <c r="D7" s="42">
        <f>SUM(D8+D13+D19+D22+D30+D33+D40)</f>
        <v>5997204</v>
      </c>
      <c r="E7" s="42">
        <f>E8+E13+E19+E22+E30+E33+E38+E40+E43</f>
        <v>5635154.9399999995</v>
      </c>
      <c r="F7" s="9">
        <f>E7/D7*100</f>
        <v>93.963035774670985</v>
      </c>
    </row>
    <row r="8" spans="1:8" ht="26.25" customHeight="1" x14ac:dyDescent="0.35">
      <c r="B8" s="15" t="s">
        <v>4</v>
      </c>
      <c r="C8" s="15" t="s">
        <v>5</v>
      </c>
      <c r="D8" s="42">
        <f>SUM(D9)</f>
        <v>89720</v>
      </c>
      <c r="E8" s="42">
        <f t="shared" ref="E8" si="0">SUM(E9)</f>
        <v>99448.569999999992</v>
      </c>
      <c r="F8" s="9">
        <f t="shared" ref="F8:F68" si="1">E8/D8*100</f>
        <v>110.84325679892999</v>
      </c>
      <c r="H8" s="40"/>
    </row>
    <row r="9" spans="1:8" ht="28.5" customHeight="1" x14ac:dyDescent="0.35">
      <c r="B9" s="16" t="s">
        <v>6</v>
      </c>
      <c r="C9" s="16" t="s">
        <v>7</v>
      </c>
      <c r="D9" s="43">
        <f>SUM(D10:D12)</f>
        <v>89720</v>
      </c>
      <c r="E9" s="43">
        <f>E10+E11+E12</f>
        <v>99448.569999999992</v>
      </c>
      <c r="F9" s="9">
        <f t="shared" si="1"/>
        <v>110.84325679892999</v>
      </c>
    </row>
    <row r="10" spans="1:8" ht="103.5" customHeight="1" x14ac:dyDescent="0.35">
      <c r="B10" s="17" t="s">
        <v>8</v>
      </c>
      <c r="C10" s="17" t="s">
        <v>9</v>
      </c>
      <c r="D10" s="44">
        <v>84280</v>
      </c>
      <c r="E10" s="44">
        <v>87706.29</v>
      </c>
      <c r="F10" s="9">
        <f t="shared" si="1"/>
        <v>104.06536544850498</v>
      </c>
    </row>
    <row r="11" spans="1:8" ht="150.75" customHeight="1" x14ac:dyDescent="0.35">
      <c r="B11" s="17" t="s">
        <v>10</v>
      </c>
      <c r="C11" s="17" t="s">
        <v>11</v>
      </c>
      <c r="D11" s="44">
        <v>4940</v>
      </c>
      <c r="E11" s="44">
        <v>10642.42</v>
      </c>
      <c r="F11" s="9">
        <f t="shared" si="1"/>
        <v>215.4336032388664</v>
      </c>
    </row>
    <row r="12" spans="1:8" ht="66" customHeight="1" x14ac:dyDescent="0.35">
      <c r="B12" s="17" t="s">
        <v>12</v>
      </c>
      <c r="C12" s="17" t="s">
        <v>13</v>
      </c>
      <c r="D12" s="44">
        <v>500</v>
      </c>
      <c r="E12" s="44">
        <v>1099.8599999999999</v>
      </c>
      <c r="F12" s="9">
        <f t="shared" si="1"/>
        <v>219.97199999999998</v>
      </c>
    </row>
    <row r="13" spans="1:8" ht="42.75" customHeight="1" x14ac:dyDescent="0.35">
      <c r="B13" s="15" t="s">
        <v>14</v>
      </c>
      <c r="C13" s="15" t="s">
        <v>15</v>
      </c>
      <c r="D13" s="42">
        <f>SUM(D14)</f>
        <v>2313280</v>
      </c>
      <c r="E13" s="42">
        <f t="shared" ref="E13" si="2">SUM(E14)</f>
        <v>2357758.6999999997</v>
      </c>
      <c r="F13" s="9">
        <f t="shared" si="1"/>
        <v>101.92275470327846</v>
      </c>
    </row>
    <row r="14" spans="1:8" ht="42" customHeight="1" x14ac:dyDescent="0.35">
      <c r="B14" s="16" t="s">
        <v>16</v>
      </c>
      <c r="C14" s="16" t="s">
        <v>17</v>
      </c>
      <c r="D14" s="43">
        <f>SUM(D15:D18)</f>
        <v>2313280</v>
      </c>
      <c r="E14" s="43">
        <f>E15+E16+E17+E18</f>
        <v>2357758.6999999997</v>
      </c>
      <c r="F14" s="9">
        <f t="shared" si="1"/>
        <v>101.92275470327846</v>
      </c>
    </row>
    <row r="15" spans="1:8" ht="151.5" customHeight="1" x14ac:dyDescent="0.35">
      <c r="B15" s="17" t="s">
        <v>18</v>
      </c>
      <c r="C15" s="17" t="s">
        <v>19</v>
      </c>
      <c r="D15" s="44">
        <v>1062180</v>
      </c>
      <c r="E15" s="44">
        <v>1088481.9099999999</v>
      </c>
      <c r="F15" s="9">
        <f t="shared" si="1"/>
        <v>102.47621966145097</v>
      </c>
    </row>
    <row r="16" spans="1:8" ht="175.5" customHeight="1" x14ac:dyDescent="0.35">
      <c r="B16" s="17" t="s">
        <v>20</v>
      </c>
      <c r="C16" s="17" t="s">
        <v>21</v>
      </c>
      <c r="D16" s="44">
        <v>6050</v>
      </c>
      <c r="E16" s="44">
        <v>7655.01</v>
      </c>
      <c r="F16" s="9">
        <f t="shared" si="1"/>
        <v>126.5290909090909</v>
      </c>
    </row>
    <row r="17" spans="2:10" ht="177.75" customHeight="1" x14ac:dyDescent="0.35">
      <c r="B17" s="17" t="s">
        <v>22</v>
      </c>
      <c r="C17" s="17" t="s">
        <v>23</v>
      </c>
      <c r="D17" s="44">
        <v>1397230</v>
      </c>
      <c r="E17" s="44">
        <v>1447235.89</v>
      </c>
      <c r="F17" s="9">
        <f t="shared" si="1"/>
        <v>103.5789304552579</v>
      </c>
    </row>
    <row r="18" spans="2:10" ht="171" customHeight="1" x14ac:dyDescent="0.35">
      <c r="B18" s="17" t="s">
        <v>24</v>
      </c>
      <c r="C18" s="17" t="s">
        <v>25</v>
      </c>
      <c r="D18" s="44">
        <v>-152180</v>
      </c>
      <c r="E18" s="44">
        <v>-185614.11</v>
      </c>
      <c r="F18" s="9">
        <f t="shared" si="1"/>
        <v>121.97010776711788</v>
      </c>
    </row>
    <row r="19" spans="2:10" ht="36" x14ac:dyDescent="0.35">
      <c r="B19" s="15" t="s">
        <v>26</v>
      </c>
      <c r="C19" s="15" t="s">
        <v>27</v>
      </c>
      <c r="D19" s="42">
        <f>SUM(D20)</f>
        <v>6000</v>
      </c>
      <c r="E19" s="42">
        <f t="shared" ref="E19:E20" si="3">SUM(E20)</f>
        <v>1295.8399999999999</v>
      </c>
      <c r="F19" s="9">
        <f t="shared" si="1"/>
        <v>21.597333333333331</v>
      </c>
    </row>
    <row r="20" spans="2:10" ht="25.5" customHeight="1" x14ac:dyDescent="0.35">
      <c r="B20" s="16" t="s">
        <v>28</v>
      </c>
      <c r="C20" s="16" t="s">
        <v>29</v>
      </c>
      <c r="D20" s="43">
        <f>SUM(D21)</f>
        <v>6000</v>
      </c>
      <c r="E20" s="43">
        <f t="shared" si="3"/>
        <v>1295.8399999999999</v>
      </c>
      <c r="F20" s="9">
        <f t="shared" si="1"/>
        <v>21.597333333333331</v>
      </c>
    </row>
    <row r="21" spans="2:10" ht="36" customHeight="1" x14ac:dyDescent="0.35">
      <c r="B21" s="17" t="s">
        <v>30</v>
      </c>
      <c r="C21" s="17" t="s">
        <v>29</v>
      </c>
      <c r="D21" s="44">
        <v>6000</v>
      </c>
      <c r="E21" s="44">
        <v>1295.8399999999999</v>
      </c>
      <c r="F21" s="9">
        <f t="shared" si="1"/>
        <v>21.597333333333331</v>
      </c>
    </row>
    <row r="22" spans="2:10" ht="27" customHeight="1" x14ac:dyDescent="0.35">
      <c r="B22" s="46" t="s">
        <v>44</v>
      </c>
      <c r="C22" s="12" t="s">
        <v>43</v>
      </c>
      <c r="D22" s="42">
        <f>SUM(D23+D25)</f>
        <v>3205000</v>
      </c>
      <c r="E22" s="42">
        <f>E23+E25</f>
        <v>2807050.15</v>
      </c>
      <c r="F22" s="9">
        <f t="shared" si="1"/>
        <v>87.583468018720751</v>
      </c>
    </row>
    <row r="23" spans="2:10" ht="36" customHeight="1" x14ac:dyDescent="0.35">
      <c r="B23" s="21" t="s">
        <v>46</v>
      </c>
      <c r="C23" s="19" t="s">
        <v>45</v>
      </c>
      <c r="D23" s="43">
        <f>SUM(D24)</f>
        <v>294000</v>
      </c>
      <c r="E23" s="43">
        <f t="shared" ref="E23" si="4">SUM(E24)</f>
        <v>248022.15</v>
      </c>
      <c r="F23" s="9">
        <f t="shared" si="1"/>
        <v>84.361275510204081</v>
      </c>
    </row>
    <row r="24" spans="2:10" ht="58.5" customHeight="1" x14ac:dyDescent="0.35">
      <c r="B24" s="22" t="s">
        <v>48</v>
      </c>
      <c r="C24" s="20" t="s">
        <v>47</v>
      </c>
      <c r="D24" s="44">
        <v>294000</v>
      </c>
      <c r="E24" s="44">
        <v>248022.15</v>
      </c>
      <c r="F24" s="9">
        <f t="shared" si="1"/>
        <v>84.361275510204081</v>
      </c>
    </row>
    <row r="25" spans="2:10" ht="36" customHeight="1" x14ac:dyDescent="0.35">
      <c r="B25" s="22" t="s">
        <v>54</v>
      </c>
      <c r="C25" s="18" t="s">
        <v>49</v>
      </c>
      <c r="D25" s="42">
        <f>SUM(D26+D28)</f>
        <v>2911000</v>
      </c>
      <c r="E25" s="42">
        <f>E26+E28</f>
        <v>2559028</v>
      </c>
      <c r="F25" s="9">
        <f t="shared" si="1"/>
        <v>87.908897286155963</v>
      </c>
    </row>
    <row r="26" spans="2:10" ht="27.75" customHeight="1" x14ac:dyDescent="0.35">
      <c r="B26" s="21" t="s">
        <v>55</v>
      </c>
      <c r="C26" s="21" t="s">
        <v>50</v>
      </c>
      <c r="D26" s="43">
        <f>SUM(D27)</f>
        <v>926000</v>
      </c>
      <c r="E26" s="43">
        <f t="shared" ref="E26" si="5">SUM(E27)</f>
        <v>491934.88</v>
      </c>
      <c r="F26" s="9">
        <f t="shared" si="1"/>
        <v>53.124717062634986</v>
      </c>
    </row>
    <row r="27" spans="2:10" ht="45.75" customHeight="1" x14ac:dyDescent="0.35">
      <c r="B27" s="22" t="s">
        <v>56</v>
      </c>
      <c r="C27" s="20" t="s">
        <v>51</v>
      </c>
      <c r="D27" s="44">
        <v>926000</v>
      </c>
      <c r="E27" s="44">
        <v>491934.88</v>
      </c>
      <c r="F27" s="9">
        <f t="shared" si="1"/>
        <v>53.124717062634986</v>
      </c>
    </row>
    <row r="28" spans="2:10" ht="25.5" customHeight="1" x14ac:dyDescent="0.35">
      <c r="B28" s="21" t="s">
        <v>57</v>
      </c>
      <c r="C28" s="21" t="s">
        <v>52</v>
      </c>
      <c r="D28" s="43">
        <f>SUM(D29)</f>
        <v>1985000</v>
      </c>
      <c r="E28" s="43">
        <f t="shared" ref="E28" si="6">SUM(E29)</f>
        <v>2067093.12</v>
      </c>
      <c r="F28" s="9">
        <f t="shared" si="1"/>
        <v>104.13567355163728</v>
      </c>
    </row>
    <row r="29" spans="2:10" ht="44.25" customHeight="1" x14ac:dyDescent="0.35">
      <c r="B29" s="22" t="s">
        <v>58</v>
      </c>
      <c r="C29" s="20" t="s">
        <v>53</v>
      </c>
      <c r="D29" s="44">
        <v>1985000</v>
      </c>
      <c r="E29" s="44">
        <v>2067093.12</v>
      </c>
      <c r="F29" s="9">
        <f t="shared" si="1"/>
        <v>104.13567355163728</v>
      </c>
      <c r="I29" s="4"/>
      <c r="J29" s="5"/>
    </row>
    <row r="30" spans="2:10" s="3" customFormat="1" ht="39.75" customHeight="1" x14ac:dyDescent="0.35">
      <c r="B30" s="23" t="s">
        <v>80</v>
      </c>
      <c r="C30" s="15" t="s">
        <v>82</v>
      </c>
      <c r="D30" s="42">
        <f>SUM(D31)</f>
        <v>6000</v>
      </c>
      <c r="E30" s="42">
        <f t="shared" ref="E30:E31" si="7">SUM(E31)</f>
        <v>-375.87</v>
      </c>
      <c r="F30" s="9">
        <f t="shared" si="1"/>
        <v>-6.2645000000000008</v>
      </c>
    </row>
    <row r="31" spans="2:10" s="2" customFormat="1" ht="24" customHeight="1" x14ac:dyDescent="0.35">
      <c r="B31" s="24" t="s">
        <v>83</v>
      </c>
      <c r="C31" s="25" t="s">
        <v>43</v>
      </c>
      <c r="D31" s="43">
        <f>SUM(D32)</f>
        <v>6000</v>
      </c>
      <c r="E31" s="43">
        <f t="shared" si="7"/>
        <v>-375.87</v>
      </c>
      <c r="F31" s="9">
        <f t="shared" si="1"/>
        <v>-6.2645000000000008</v>
      </c>
      <c r="I31" s="4"/>
      <c r="J31" s="5"/>
    </row>
    <row r="32" spans="2:10" ht="64.5" customHeight="1" x14ac:dyDescent="0.35">
      <c r="B32" s="26" t="s">
        <v>84</v>
      </c>
      <c r="C32" s="20" t="s">
        <v>81</v>
      </c>
      <c r="D32" s="44">
        <v>6000</v>
      </c>
      <c r="E32" s="44">
        <v>-375.87</v>
      </c>
      <c r="F32" s="9">
        <f t="shared" si="1"/>
        <v>-6.2645000000000008</v>
      </c>
      <c r="I32" s="4"/>
      <c r="J32" s="5"/>
    </row>
    <row r="33" spans="2:6" ht="42.75" customHeight="1" x14ac:dyDescent="0.35">
      <c r="B33" s="15" t="s">
        <v>31</v>
      </c>
      <c r="C33" s="15" t="s">
        <v>32</v>
      </c>
      <c r="D33" s="42">
        <f>SUM(D34+D36)</f>
        <v>137399</v>
      </c>
      <c r="E33" s="42">
        <f>E34+E36</f>
        <v>145275.45000000001</v>
      </c>
      <c r="F33" s="9">
        <f t="shared" si="1"/>
        <v>105.73253808251881</v>
      </c>
    </row>
    <row r="34" spans="2:6" ht="128.25" customHeight="1" x14ac:dyDescent="0.35">
      <c r="B34" s="16" t="s">
        <v>59</v>
      </c>
      <c r="C34" s="16" t="s">
        <v>60</v>
      </c>
      <c r="D34" s="43">
        <f>SUM(D35)</f>
        <v>80086</v>
      </c>
      <c r="E34" s="43">
        <f t="shared" ref="E34" si="8">SUM(E35)</f>
        <v>86560.72</v>
      </c>
      <c r="F34" s="9">
        <f t="shared" si="1"/>
        <v>108.08470893789178</v>
      </c>
    </row>
    <row r="35" spans="2:6" ht="54.75" customHeight="1" x14ac:dyDescent="0.35">
      <c r="B35" s="17" t="s">
        <v>61</v>
      </c>
      <c r="C35" s="17" t="s">
        <v>62</v>
      </c>
      <c r="D35" s="44">
        <v>80086</v>
      </c>
      <c r="E35" s="44">
        <v>86560.72</v>
      </c>
      <c r="F35" s="9">
        <f t="shared" si="1"/>
        <v>108.08470893789178</v>
      </c>
    </row>
    <row r="36" spans="2:6" ht="125.25" customHeight="1" x14ac:dyDescent="0.35">
      <c r="B36" s="16" t="s">
        <v>33</v>
      </c>
      <c r="C36" s="16" t="s">
        <v>34</v>
      </c>
      <c r="D36" s="43">
        <f>SUM(D37)</f>
        <v>57313</v>
      </c>
      <c r="E36" s="43">
        <f t="shared" ref="E36" si="9">SUM(E37)</f>
        <v>58714.73</v>
      </c>
      <c r="F36" s="9">
        <f t="shared" si="1"/>
        <v>102.44574529338894</v>
      </c>
    </row>
    <row r="37" spans="2:6" ht="115.5" customHeight="1" x14ac:dyDescent="0.35">
      <c r="B37" s="17" t="s">
        <v>63</v>
      </c>
      <c r="C37" s="17" t="s">
        <v>64</v>
      </c>
      <c r="D37" s="44">
        <v>57313</v>
      </c>
      <c r="E37" s="44">
        <v>58714.73</v>
      </c>
      <c r="F37" s="9">
        <f t="shared" si="1"/>
        <v>102.44574529338894</v>
      </c>
    </row>
    <row r="38" spans="2:6" ht="41.25" customHeight="1" x14ac:dyDescent="0.35">
      <c r="B38" s="47" t="s">
        <v>114</v>
      </c>
      <c r="C38" s="38" t="s">
        <v>115</v>
      </c>
      <c r="D38" s="42">
        <f>D39</f>
        <v>0</v>
      </c>
      <c r="E38" s="42">
        <f>E39</f>
        <v>10022.1</v>
      </c>
      <c r="F38" s="9"/>
    </row>
    <row r="39" spans="2:6" ht="45.75" customHeight="1" x14ac:dyDescent="0.35">
      <c r="B39" s="48" t="s">
        <v>116</v>
      </c>
      <c r="C39" s="39" t="s">
        <v>117</v>
      </c>
      <c r="D39" s="44">
        <v>0</v>
      </c>
      <c r="E39" s="44">
        <v>10022.1</v>
      </c>
      <c r="F39" s="9"/>
    </row>
    <row r="40" spans="2:6" ht="36" x14ac:dyDescent="0.35">
      <c r="B40" s="15" t="s">
        <v>69</v>
      </c>
      <c r="C40" s="15" t="s">
        <v>35</v>
      </c>
      <c r="D40" s="42">
        <f>SUM(D41+D43)</f>
        <v>239805</v>
      </c>
      <c r="E40" s="42">
        <f t="shared" ref="E40:E41" si="10">SUM(E41)</f>
        <v>124810</v>
      </c>
      <c r="F40" s="9">
        <f t="shared" si="1"/>
        <v>52.046454410875498</v>
      </c>
    </row>
    <row r="41" spans="2:6" ht="27" customHeight="1" x14ac:dyDescent="0.35">
      <c r="B41" s="16" t="s">
        <v>89</v>
      </c>
      <c r="C41" s="52" t="s">
        <v>90</v>
      </c>
      <c r="D41" s="43">
        <f>SUM(D42)</f>
        <v>150000</v>
      </c>
      <c r="E41" s="43">
        <f t="shared" si="10"/>
        <v>124810</v>
      </c>
      <c r="F41" s="9">
        <f t="shared" si="1"/>
        <v>83.206666666666663</v>
      </c>
    </row>
    <row r="42" spans="2:6" ht="42.75" customHeight="1" x14ac:dyDescent="0.35">
      <c r="B42" s="22" t="s">
        <v>91</v>
      </c>
      <c r="C42" s="20" t="s">
        <v>92</v>
      </c>
      <c r="D42" s="44">
        <v>150000</v>
      </c>
      <c r="E42" s="44">
        <v>124810</v>
      </c>
      <c r="F42" s="9">
        <f t="shared" si="1"/>
        <v>83.206666666666663</v>
      </c>
    </row>
    <row r="43" spans="2:6" s="3" customFormat="1" ht="43.5" customHeight="1" x14ac:dyDescent="0.35">
      <c r="B43" s="27" t="s">
        <v>93</v>
      </c>
      <c r="C43" s="28" t="s">
        <v>94</v>
      </c>
      <c r="D43" s="42">
        <f>D44+D45</f>
        <v>89805</v>
      </c>
      <c r="E43" s="42">
        <f t="shared" ref="E43" si="11">E44+E45</f>
        <v>89870</v>
      </c>
      <c r="F43" s="9">
        <f t="shared" si="1"/>
        <v>100.0723790434831</v>
      </c>
    </row>
    <row r="44" spans="2:6" ht="60.75" customHeight="1" x14ac:dyDescent="0.35">
      <c r="B44" s="26" t="s">
        <v>95</v>
      </c>
      <c r="C44" s="29" t="s">
        <v>97</v>
      </c>
      <c r="D44" s="44">
        <v>30810</v>
      </c>
      <c r="E44" s="44">
        <v>30825</v>
      </c>
      <c r="F44" s="9">
        <f t="shared" si="1"/>
        <v>100.04868549172348</v>
      </c>
    </row>
    <row r="45" spans="2:6" ht="71.25" customHeight="1" x14ac:dyDescent="0.35">
      <c r="B45" s="26" t="s">
        <v>96</v>
      </c>
      <c r="C45" s="53" t="s">
        <v>98</v>
      </c>
      <c r="D45" s="44">
        <v>58995</v>
      </c>
      <c r="E45" s="44">
        <v>59045</v>
      </c>
      <c r="F45" s="9">
        <f t="shared" si="1"/>
        <v>100.08475294516484</v>
      </c>
    </row>
    <row r="46" spans="2:6" ht="36" x14ac:dyDescent="0.35">
      <c r="B46" s="15" t="s">
        <v>36</v>
      </c>
      <c r="C46" s="15" t="s">
        <v>37</v>
      </c>
      <c r="D46" s="42">
        <f>SUM(D47)</f>
        <v>4814851</v>
      </c>
      <c r="E46" s="42">
        <f>E47+E64+E66</f>
        <v>4744363.1500000004</v>
      </c>
      <c r="F46" s="9">
        <f t="shared" si="1"/>
        <v>98.536032579201319</v>
      </c>
    </row>
    <row r="47" spans="2:6" ht="44.25" customHeight="1" x14ac:dyDescent="0.35">
      <c r="B47" s="15" t="s">
        <v>38</v>
      </c>
      <c r="C47" s="15" t="s">
        <v>39</v>
      </c>
      <c r="D47" s="42">
        <f>SUM(D51+D56+D48)</f>
        <v>4814851</v>
      </c>
      <c r="E47" s="42">
        <f>E48+E51+E56</f>
        <v>4534744.54</v>
      </c>
      <c r="F47" s="9">
        <f t="shared" si="1"/>
        <v>94.182448013448393</v>
      </c>
    </row>
    <row r="48" spans="2:6" s="3" customFormat="1" ht="42" customHeight="1" x14ac:dyDescent="0.35">
      <c r="B48" s="11" t="s">
        <v>99</v>
      </c>
      <c r="C48" s="15" t="s">
        <v>100</v>
      </c>
      <c r="D48" s="42">
        <f>D49+D50</f>
        <v>437995</v>
      </c>
      <c r="E48" s="42">
        <f>E49+E50</f>
        <v>430883.99</v>
      </c>
      <c r="F48" s="9">
        <f t="shared" si="1"/>
        <v>98.376463201634721</v>
      </c>
    </row>
    <row r="49" spans="2:6" s="8" customFormat="1" ht="60" customHeight="1" x14ac:dyDescent="0.35">
      <c r="B49" s="30" t="s">
        <v>103</v>
      </c>
      <c r="C49" s="20" t="s">
        <v>101</v>
      </c>
      <c r="D49" s="44">
        <v>147090</v>
      </c>
      <c r="E49" s="44">
        <v>147090</v>
      </c>
      <c r="F49" s="9">
        <f t="shared" si="1"/>
        <v>100</v>
      </c>
    </row>
    <row r="50" spans="2:6" s="8" customFormat="1" ht="63.75" customHeight="1" x14ac:dyDescent="0.35">
      <c r="B50" s="30" t="s">
        <v>104</v>
      </c>
      <c r="C50" s="20" t="s">
        <v>102</v>
      </c>
      <c r="D50" s="44">
        <v>290905</v>
      </c>
      <c r="E50" s="44">
        <v>283793.99</v>
      </c>
      <c r="F50" s="9">
        <f t="shared" si="1"/>
        <v>97.55555593750536</v>
      </c>
    </row>
    <row r="51" spans="2:6" ht="36" x14ac:dyDescent="0.35">
      <c r="B51" s="15" t="s">
        <v>40</v>
      </c>
      <c r="C51" s="15" t="s">
        <v>41</v>
      </c>
      <c r="D51" s="42">
        <f>SUM(D52+D54)</f>
        <v>99950</v>
      </c>
      <c r="E51" s="42">
        <f>E52+E54</f>
        <v>99950</v>
      </c>
      <c r="F51" s="9">
        <f t="shared" si="1"/>
        <v>100</v>
      </c>
    </row>
    <row r="52" spans="2:6" ht="65.25" customHeight="1" x14ac:dyDescent="0.35">
      <c r="B52" s="16" t="s">
        <v>67</v>
      </c>
      <c r="C52" s="16" t="s">
        <v>68</v>
      </c>
      <c r="D52" s="43">
        <f>SUM(D53)</f>
        <v>99800</v>
      </c>
      <c r="E52" s="43">
        <f t="shared" ref="E52" si="12">SUM(E53)</f>
        <v>99800</v>
      </c>
      <c r="F52" s="9">
        <f t="shared" si="1"/>
        <v>100</v>
      </c>
    </row>
    <row r="53" spans="2:6" ht="124.5" customHeight="1" x14ac:dyDescent="0.35">
      <c r="B53" s="17" t="s">
        <v>66</v>
      </c>
      <c r="C53" s="17" t="s">
        <v>65</v>
      </c>
      <c r="D53" s="44">
        <v>99800</v>
      </c>
      <c r="E53" s="44">
        <v>99800</v>
      </c>
      <c r="F53" s="9">
        <f t="shared" si="1"/>
        <v>100</v>
      </c>
    </row>
    <row r="54" spans="2:6" ht="25.5" customHeight="1" x14ac:dyDescent="0.35">
      <c r="B54" s="16" t="s">
        <v>70</v>
      </c>
      <c r="C54" s="16" t="s">
        <v>73</v>
      </c>
      <c r="D54" s="43">
        <f>SUM(D55)</f>
        <v>150</v>
      </c>
      <c r="E54" s="43">
        <f t="shared" ref="E54" si="13">SUM(E55)</f>
        <v>150</v>
      </c>
      <c r="F54" s="9">
        <f t="shared" si="1"/>
        <v>100</v>
      </c>
    </row>
    <row r="55" spans="2:6" ht="116.25" customHeight="1" x14ac:dyDescent="0.35">
      <c r="B55" s="17" t="s">
        <v>71</v>
      </c>
      <c r="C55" s="17" t="s">
        <v>72</v>
      </c>
      <c r="D55" s="44">
        <v>150</v>
      </c>
      <c r="E55" s="44">
        <v>150</v>
      </c>
      <c r="F55" s="9">
        <f t="shared" si="1"/>
        <v>100</v>
      </c>
    </row>
    <row r="56" spans="2:6" s="6" customFormat="1" ht="33.75" customHeight="1" x14ac:dyDescent="0.35">
      <c r="B56" s="15" t="s">
        <v>74</v>
      </c>
      <c r="C56" s="28" t="s">
        <v>85</v>
      </c>
      <c r="D56" s="42">
        <f>SUM(D57)</f>
        <v>4276906</v>
      </c>
      <c r="E56" s="42">
        <f t="shared" ref="E56" si="14">SUM(E57)</f>
        <v>4003910.55</v>
      </c>
      <c r="F56" s="9">
        <f t="shared" si="1"/>
        <v>93.616987373582674</v>
      </c>
    </row>
    <row r="57" spans="2:6" s="1" customFormat="1" ht="45.75" customHeight="1" x14ac:dyDescent="0.35">
      <c r="B57" s="16" t="s">
        <v>42</v>
      </c>
      <c r="C57" s="16" t="s">
        <v>86</v>
      </c>
      <c r="D57" s="43">
        <f>D58+D59+D60+D61</f>
        <v>4276906</v>
      </c>
      <c r="E57" s="43">
        <f>E58+E59+E60+E61</f>
        <v>4003910.55</v>
      </c>
      <c r="F57" s="9">
        <f t="shared" si="1"/>
        <v>93.616987373582674</v>
      </c>
    </row>
    <row r="58" spans="2:6" s="1" customFormat="1" ht="78" customHeight="1" x14ac:dyDescent="0.35">
      <c r="B58" s="30" t="s">
        <v>88</v>
      </c>
      <c r="C58" s="17" t="s">
        <v>87</v>
      </c>
      <c r="D58" s="44">
        <v>766900</v>
      </c>
      <c r="E58" s="44">
        <v>766900</v>
      </c>
      <c r="F58" s="9">
        <f t="shared" si="1"/>
        <v>100</v>
      </c>
    </row>
    <row r="59" spans="2:6" s="1" customFormat="1" ht="79.5" customHeight="1" x14ac:dyDescent="0.35">
      <c r="B59" s="30" t="s">
        <v>77</v>
      </c>
      <c r="C59" s="31" t="s">
        <v>75</v>
      </c>
      <c r="D59" s="44">
        <v>1706403</v>
      </c>
      <c r="E59" s="44">
        <v>1706403</v>
      </c>
      <c r="F59" s="9">
        <f t="shared" si="1"/>
        <v>100</v>
      </c>
    </row>
    <row r="60" spans="2:6" s="1" customFormat="1" ht="91.5" customHeight="1" x14ac:dyDescent="0.35">
      <c r="B60" s="30" t="s">
        <v>78</v>
      </c>
      <c r="C60" s="32" t="s">
        <v>76</v>
      </c>
      <c r="D60" s="44">
        <v>1666403</v>
      </c>
      <c r="E60" s="44">
        <v>1395610</v>
      </c>
      <c r="F60" s="9">
        <f t="shared" si="1"/>
        <v>83.749849226147575</v>
      </c>
    </row>
    <row r="61" spans="2:6" s="10" customFormat="1" ht="60" customHeight="1" x14ac:dyDescent="0.35">
      <c r="B61" s="11" t="s">
        <v>105</v>
      </c>
      <c r="C61" s="12" t="s">
        <v>106</v>
      </c>
      <c r="D61" s="42">
        <f>D62+D63</f>
        <v>137200</v>
      </c>
      <c r="E61" s="42">
        <f>E62+E63</f>
        <v>134997.54999999999</v>
      </c>
      <c r="F61" s="9">
        <f t="shared" si="1"/>
        <v>98.394715743440216</v>
      </c>
    </row>
    <row r="62" spans="2:6" s="7" customFormat="1" ht="65.25" customHeight="1" x14ac:dyDescent="0.25">
      <c r="B62" s="30" t="s">
        <v>107</v>
      </c>
      <c r="C62" s="20" t="s">
        <v>109</v>
      </c>
      <c r="D62" s="44">
        <v>47100</v>
      </c>
      <c r="E62" s="44">
        <v>47100</v>
      </c>
      <c r="F62" s="9">
        <f t="shared" si="1"/>
        <v>100</v>
      </c>
    </row>
    <row r="63" spans="2:6" s="7" customFormat="1" ht="85.5" customHeight="1" x14ac:dyDescent="0.25">
      <c r="B63" s="30" t="s">
        <v>108</v>
      </c>
      <c r="C63" s="33" t="s">
        <v>110</v>
      </c>
      <c r="D63" s="44">
        <v>90100</v>
      </c>
      <c r="E63" s="44">
        <v>87897.55</v>
      </c>
      <c r="F63" s="9">
        <f t="shared" si="1"/>
        <v>97.555549389567148</v>
      </c>
    </row>
    <row r="64" spans="2:6" s="7" customFormat="1" ht="30" customHeight="1" x14ac:dyDescent="0.25">
      <c r="B64" s="49" t="s">
        <v>120</v>
      </c>
      <c r="C64" s="37" t="s">
        <v>118</v>
      </c>
      <c r="D64" s="42">
        <f>D65</f>
        <v>0</v>
      </c>
      <c r="E64" s="42">
        <f>E65</f>
        <v>1000</v>
      </c>
      <c r="F64" s="9"/>
    </row>
    <row r="65" spans="2:6" s="7" customFormat="1" ht="40.5" customHeight="1" x14ac:dyDescent="0.25">
      <c r="B65" s="50" t="s">
        <v>121</v>
      </c>
      <c r="C65" s="36" t="s">
        <v>119</v>
      </c>
      <c r="D65" s="44">
        <v>0</v>
      </c>
      <c r="E65" s="44">
        <v>1000</v>
      </c>
      <c r="F65" s="9"/>
    </row>
    <row r="66" spans="2:6" s="7" customFormat="1" ht="123" customHeight="1" x14ac:dyDescent="0.25">
      <c r="B66" s="51" t="s">
        <v>124</v>
      </c>
      <c r="C66" s="38" t="s">
        <v>122</v>
      </c>
      <c r="D66" s="42">
        <f>D67</f>
        <v>0</v>
      </c>
      <c r="E66" s="42">
        <f>E67</f>
        <v>208618.61</v>
      </c>
      <c r="F66" s="9"/>
    </row>
    <row r="67" spans="2:6" s="7" customFormat="1" ht="65.25" customHeight="1" x14ac:dyDescent="0.25">
      <c r="B67" s="50" t="s">
        <v>125</v>
      </c>
      <c r="C67" s="39" t="s">
        <v>123</v>
      </c>
      <c r="D67" s="44">
        <v>0</v>
      </c>
      <c r="E67" s="44">
        <v>208618.61</v>
      </c>
      <c r="F67" s="9"/>
    </row>
    <row r="68" spans="2:6" x14ac:dyDescent="0.35">
      <c r="B68" s="46" t="s">
        <v>79</v>
      </c>
      <c r="C68" s="54"/>
      <c r="D68" s="55">
        <f>SUM(D7+D46)</f>
        <v>10812055</v>
      </c>
      <c r="E68" s="55">
        <f>SUM(E7+E46)</f>
        <v>10379518.09</v>
      </c>
      <c r="F68" s="9">
        <f t="shared" si="1"/>
        <v>95.999493990735346</v>
      </c>
    </row>
  </sheetData>
  <mergeCells count="8">
    <mergeCell ref="A1:F1"/>
    <mergeCell ref="D5:D6"/>
    <mergeCell ref="E5:E6"/>
    <mergeCell ref="F5:F6"/>
    <mergeCell ref="B4:D4"/>
    <mergeCell ref="B5:B6"/>
    <mergeCell ref="C5:C6"/>
    <mergeCell ref="B3:F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Zam</cp:lastModifiedBy>
  <cp:lastPrinted>2022-03-31T11:55:19Z</cp:lastPrinted>
  <dcterms:created xsi:type="dcterms:W3CDTF">2020-11-17T12:40:40Z</dcterms:created>
  <dcterms:modified xsi:type="dcterms:W3CDTF">2022-05-04T08:48:47Z</dcterms:modified>
</cp:coreProperties>
</file>