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070" tabRatio="158" activeTab="0"/>
  </bookViews>
  <sheets>
    <sheet name="Приложение 1" sheetId="1" r:id="rId1"/>
  </sheets>
  <definedNames>
    <definedName name="_xlnm.Print_Titles" localSheetId="0">'Приложение 1'!$18:$21</definedName>
    <definedName name="_xlnm.Print_Area" localSheetId="0">'Приложение 1'!$A$1:$BA$185</definedName>
  </definedNames>
  <calcPr fullCalcOnLoad="1"/>
</workbook>
</file>

<file path=xl/sharedStrings.xml><?xml version="1.0" encoding="utf-8"?>
<sst xmlns="http://schemas.openxmlformats.org/spreadsheetml/2006/main" count="598" uniqueCount="212">
  <si>
    <t xml:space="preserve">Характеристика   муниципальной  программы </t>
  </si>
  <si>
    <t>Принятые обозначения и сокращения:</t>
  </si>
  <si>
    <t>3. Задача  - задача  подпрограммы.</t>
  </si>
  <si>
    <t>4. Мероприятие - мероприятие подпрограммы.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</si>
  <si>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</si>
  <si>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 xml:space="preserve">Коды бюджетной классификации </t>
  </si>
  <si>
    <t>Дополнительный аналитический код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</si>
  <si>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</si>
  <si>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</si>
  <si>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</si>
  <si>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</si>
  <si>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</si>
  <si>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</si>
  <si>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Финансоый год, предшедствующий реализации программы,  2013 год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</si>
  <si>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</si>
  <si>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</si>
  <si>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</si>
  <si>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</si>
  <si>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</si>
  <si>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</si>
  <si>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</si>
  <si>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</si>
  <si>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</si>
  <si>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</si>
  <si>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</si>
  <si>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Задача подпрограммы</t>
  </si>
  <si>
    <t>Направление расходов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</si>
  <si>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</si>
  <si>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</si>
  <si>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</si>
  <si>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</si>
  <si>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</si>
  <si>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</si>
  <si>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</si>
  <si>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</si>
  <si>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>тыс.руб.</t>
  </si>
  <si>
    <t>-</t>
  </si>
  <si>
    <t>x</t>
  </si>
  <si>
    <r>
      <t>Задача 1   «Обеспечение первичных мер пожарной безопасности   на территории сельского поселения</t>
    </r>
    <r>
      <rPr>
        <b/>
        <sz val="12"/>
        <rFont val="Calibri"/>
        <family val="2"/>
      </rPr>
      <t>»</t>
    </r>
  </si>
  <si>
    <r>
      <t>≤</t>
    </r>
    <r>
      <rPr>
        <sz val="9"/>
        <rFont val="Arial"/>
        <family val="2"/>
      </rPr>
      <t xml:space="preserve"> 100 %</t>
    </r>
  </si>
  <si>
    <t xml:space="preserve">Обеспечивающая подпрограмма 
 </t>
  </si>
  <si>
    <t xml:space="preserve">1. Обеспечение деятельности   администраторов программы </t>
  </si>
  <si>
    <t>Показатель 1  «Количество работников администрации, прошедших курсы повышения квалификации</t>
  </si>
  <si>
    <t>доведено лимиты</t>
  </si>
  <si>
    <t>потребность по ГП</t>
  </si>
  <si>
    <t>остаток</t>
  </si>
  <si>
    <t>2011 (чистые)</t>
  </si>
  <si>
    <t>2013 план ГП</t>
  </si>
  <si>
    <t>2013 к 2012</t>
  </si>
  <si>
    <t>2013 к 2011</t>
  </si>
  <si>
    <t>шт.</t>
  </si>
  <si>
    <t>чел.</t>
  </si>
  <si>
    <t>км</t>
  </si>
  <si>
    <t>кол-во</t>
  </si>
  <si>
    <t>да/нет</t>
  </si>
  <si>
    <t>да</t>
  </si>
  <si>
    <t>- на муниципальное задание</t>
  </si>
  <si>
    <t>- на иные цели</t>
  </si>
  <si>
    <t>тыс.руб</t>
  </si>
  <si>
    <t>Б</t>
  </si>
  <si>
    <t>С</t>
  </si>
  <si>
    <t>3. Административные  мероприятия</t>
  </si>
  <si>
    <t>ЧЕЛ.</t>
  </si>
  <si>
    <t>Задача 2. «Организация обучения мерам пожарной безопасности и пропаганда пожарно-технических знаний»</t>
  </si>
  <si>
    <t>Задача 1. «Содержание уличной дорожной сети населённых пунктов сельского поселения»</t>
  </si>
  <si>
    <t>Задача 2 «Текущий ремонт дорог общего пользования в границах населённых пунктов»</t>
  </si>
  <si>
    <t>км.</t>
  </si>
  <si>
    <t>Подпрограмма 3 «Поддержка жилищно-коммунального хозяйства и благоустройства территории сельского поселения «Итомля»»</t>
  </si>
  <si>
    <t>Задача 1. «Повышение качества коммунальных услуг и их экономическая доступность для населения»</t>
  </si>
  <si>
    <t>Задача 3. «Оказание услуг по муниципальному имуществу»</t>
  </si>
  <si>
    <t>Подпрограмма 4. «Социальная поддержка населения в сельском поселении «Итомля»»</t>
  </si>
  <si>
    <t>Задача 1. «Исполнение обязательств по оказанию мер социальной поддержки отдельным категориям граждан»</t>
  </si>
  <si>
    <t xml:space="preserve">Подпрограмма 5. «Поддержка местных инициатив муниципального образования сельское поселение «Итомля»
</t>
  </si>
  <si>
    <t>Задача 2. «Улучшение благоустройства населенных пунктов»</t>
  </si>
  <si>
    <t>Подпрограмма 6. «Развитие и укрепление культурно-досуговой деятельности на территории сельского поселения «Итомля»»</t>
  </si>
  <si>
    <t>Задача 2. «Укрепление материально-технической базы учреждений культуры»</t>
  </si>
  <si>
    <t>Подпрограмма 7. «Обеспечение правопорядка и безопасности граждан»</t>
  </si>
  <si>
    <t>Задача 1. «Реализация государственных полномочий в области воинской обязанности»</t>
  </si>
  <si>
    <t>1.1 Расходы по аппарату администрации сельского поселения «Итомля»</t>
  </si>
  <si>
    <t>Административное мероприятие                                3.1  «Повышение квалификации работников"</t>
  </si>
  <si>
    <t>ДА/НЕТ</t>
  </si>
  <si>
    <t>2. Межбюджетные  трансферты на переданные полномочия по формированию, исполнению и контролю за исполнением бюджета сельского поселения</t>
  </si>
  <si>
    <t>Администратор муниципальной программы   -  Администрация муниципального образования сельское поселение «Итомля»</t>
  </si>
  <si>
    <t>Мероприятие 1.002. «Пенсия за выслугу лет лицам,замещавшим муниципальные должности муниципальной службы сельского поселения»</t>
  </si>
  <si>
    <t xml:space="preserve"> Мероприятие 1.001 «Организация опашки и окашивания населенных пунктов поселения  в пожароопасный период»</t>
  </si>
  <si>
    <t>Мероприятие 1.003 «Закупка первичных средств пожаротушения и содержание пожарной машины»</t>
  </si>
  <si>
    <t xml:space="preserve">Мероприятие  1.002 «Строительство новых  и оборудование естественных и искусственных водоисточников» </t>
  </si>
  <si>
    <t>Административное мероприятие 2.001 «Проведение сходов граждан, инструктажа, изготовление и раздача листовок»</t>
  </si>
  <si>
    <t>Администартивное мероприятие 2.002 «Стимулирование участия граждан и организаций в ДПД»</t>
  </si>
  <si>
    <t>Мероприятие 1.001 «Содержание дорог  в зимний период»</t>
  </si>
  <si>
    <t>Мероприятие 1.002 «Содержание дорог  в летний период»</t>
  </si>
  <si>
    <r>
      <t>Мероприятие 2.001 «</t>
    </r>
    <r>
      <rPr>
        <sz val="12"/>
        <rFont val="Times New Roman"/>
        <family val="1"/>
      </rPr>
      <t>Благоустройство воинских захоронений, памятных мест и гражданских кладбищ»</t>
    </r>
  </si>
  <si>
    <r>
      <t>Задача 1. «Развитие и укрепление культурно-досуговой деятельности</t>
    </r>
    <r>
      <rPr>
        <b/>
        <sz val="12"/>
        <color indexed="8"/>
        <rFont val="Times New Roman"/>
        <family val="1"/>
      </rPr>
      <t>»</t>
    </r>
  </si>
  <si>
    <t>Мероприятие 2.001 «Ремонт зданий учреждений культуры»</t>
  </si>
  <si>
    <t>Мероприятие 1.001 «Мероприятия  на осуществление первичного воинского учета на территории сельского поселения»</t>
  </si>
  <si>
    <t>Мероприятие 1.002 «Финансовое обеспечение по реализации государственных полномочий по созданию административных комиссий»</t>
  </si>
  <si>
    <t>Э</t>
  </si>
  <si>
    <t>Г</t>
  </si>
  <si>
    <t>В</t>
  </si>
  <si>
    <t>Подпрограмма 2 «Осуществление дорожной деятельности  в границах сельского поселения «Итомля»</t>
  </si>
  <si>
    <t>Подпрограмма 1  «Обеспечение пожарной безопасности в сельском поселении  "Итомля"</t>
  </si>
  <si>
    <t>литр</t>
  </si>
  <si>
    <t>кв.м.</t>
  </si>
  <si>
    <t>Мероприятие 1.004 «Ликвидация пожаров»</t>
  </si>
  <si>
    <t>S</t>
  </si>
  <si>
    <t>Показатель 1 "Доля расходов на содержание органов местного самоуправления"</t>
  </si>
  <si>
    <t>%</t>
  </si>
  <si>
    <t xml:space="preserve">Программа, всего </t>
  </si>
  <si>
    <t>Показатель 1 «Количество опаханных и окошенных населенных пунктов»</t>
  </si>
  <si>
    <t>Показатель 1 "Количество источников водоснабжения в пожарных целях"</t>
  </si>
  <si>
    <t>Показатель 1: "Количество выездов на пожары"</t>
  </si>
  <si>
    <t>Показатель 1 «Количество граждан, прошедших обучение»</t>
  </si>
  <si>
    <t>Показатель 1 «Количество проинструкти-рованных граждан»</t>
  </si>
  <si>
    <t>Показатель 1 «Количество членов ДПД»</t>
  </si>
  <si>
    <t>Показатель 1 «Количество автомобильных дорог общего пользования местного значения в границах населённых пунктов»</t>
  </si>
  <si>
    <t>Показатель 1 «Количество дорог»</t>
  </si>
  <si>
    <t>Показатель 1 «Количество отремонтированных дорог»</t>
  </si>
  <si>
    <r>
      <t>Показатель 1 «</t>
    </r>
    <r>
      <rPr>
        <sz val="12"/>
        <rFont val="Times New Roman"/>
        <family val="1"/>
      </rPr>
      <t>Количество благоустроенных населенных пунктов</t>
    </r>
    <r>
      <rPr>
        <b/>
        <sz val="12"/>
        <rFont val="Times New Roman"/>
        <family val="1"/>
      </rPr>
      <t>»</t>
    </r>
  </si>
  <si>
    <r>
      <t>Показатель 1 «</t>
    </r>
    <r>
      <rPr>
        <sz val="12"/>
        <rFont val="Times New Roman"/>
        <family val="1"/>
      </rPr>
      <t>Количество воинских захоронений»</t>
    </r>
  </si>
  <si>
    <r>
      <rPr>
        <b/>
        <sz val="12"/>
        <rFont val="Times New Roman"/>
        <family val="1"/>
      </rPr>
      <t>Показатель 1:</t>
    </r>
    <r>
      <rPr>
        <sz val="12"/>
        <rFont val="Times New Roman"/>
        <family val="1"/>
      </rPr>
      <t xml:space="preserve"> «Количество  объектов  муниципального имущества»</t>
    </r>
  </si>
  <si>
    <t>Показатель 1: «Количество жителей, получивших помощь»</t>
  </si>
  <si>
    <t>Показатель 1: «Количество мероприятий"</t>
  </si>
  <si>
    <t>Показатель 1: «Количество  проведенных культурно-досуговых мероприятий для населения»</t>
  </si>
  <si>
    <t>Показатель 1: «Количество   проведенных культурно -досуговых мероприятий»</t>
  </si>
  <si>
    <t>Показатель 1: «Количество  отремонтированных помещений»</t>
  </si>
  <si>
    <t>Показатель 1 «Количество  военнообязанных граждан»</t>
  </si>
  <si>
    <t>Показатель 1: Количество приобретенного товара</t>
  </si>
  <si>
    <t>Показатель 1: «Доля расходов бюджета сельского поселения «Итомля» на предоставления субсидий на содержание учреждений культуры сельского поселения”</t>
  </si>
  <si>
    <t>5</t>
  </si>
  <si>
    <t>Показатель 2 «Количество отремонтированных пожарных машин»</t>
  </si>
  <si>
    <r>
      <t xml:space="preserve">Показатель 1: </t>
    </r>
    <r>
      <rPr>
        <sz val="12"/>
        <rFont val="Times New Roman"/>
        <family val="1"/>
      </rPr>
      <t>«Количество объектов теплоснабжения»</t>
    </r>
  </si>
  <si>
    <r>
      <rPr>
        <b/>
        <sz val="12"/>
        <rFont val="Times New Roman"/>
        <family val="1"/>
      </rPr>
      <t>Мероприятие 3.002</t>
    </r>
    <r>
      <rPr>
        <sz val="12"/>
        <rFont val="Times New Roman"/>
        <family val="1"/>
      </rPr>
      <t xml:space="preserve"> «Переданные полномочия по организации в границах поселения теплоснабжения"</t>
    </r>
  </si>
  <si>
    <t>тыс. руб.</t>
  </si>
  <si>
    <r>
      <t xml:space="preserve"> Показатель 1: </t>
    </r>
    <r>
      <rPr>
        <sz val="12"/>
        <rFont val="Times New Roman"/>
        <family val="1"/>
      </rPr>
      <t>«Количество объектов уличного освещения»</t>
    </r>
  </si>
  <si>
    <t>4.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</si>
  <si>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r>
      <rPr>
        <b/>
        <sz val="12"/>
        <rFont val="Times New Roman"/>
        <family val="1"/>
      </rPr>
      <t>Показатель 1: "</t>
    </r>
    <r>
      <rPr>
        <sz val="12"/>
        <rFont val="Times New Roman"/>
        <family val="1"/>
      </rPr>
      <t>Количество земельных участков"</t>
    </r>
  </si>
  <si>
    <t>нет</t>
  </si>
  <si>
    <t>Показатель 1: «Количество  учреждений культуры сельского поселения»</t>
  </si>
  <si>
    <t>Показатель 1 «Выполнение передачи полномочий»</t>
  </si>
  <si>
    <r>
      <rPr>
        <b/>
        <sz val="12"/>
        <rFont val="Times New Roman"/>
        <family val="1"/>
      </rPr>
      <t>Показатель 1: "</t>
    </r>
    <r>
      <rPr>
        <sz val="12"/>
        <rFont val="Times New Roman"/>
        <family val="1"/>
      </rPr>
      <t>Количество отремонтированных объектов"</t>
    </r>
  </si>
  <si>
    <t>Показатель 1: «Количество отремонтированных объектов»</t>
  </si>
  <si>
    <t>Показатель 1: «Количество  отремонтированных и благоустроенных обектов»</t>
  </si>
  <si>
    <t>Задача 3. «Создание условий для повышения энергетической эффективности систем уличного освещения»</t>
  </si>
  <si>
    <t>Мероприятие 3.001 «Модернизация уличного освещения»</t>
  </si>
  <si>
    <r>
      <t xml:space="preserve">Мероприятие 2.002 </t>
    </r>
    <r>
      <rPr>
        <sz val="12"/>
        <rFont val="Times New Roman"/>
        <family val="1"/>
      </rPr>
      <t>«Уличное освещение»</t>
    </r>
  </si>
  <si>
    <t>да\нет</t>
  </si>
  <si>
    <t>Показатель 1: "Количество человек, получивших  пенсию»</t>
  </si>
  <si>
    <t>2022 год</t>
  </si>
  <si>
    <t>2023 год</t>
  </si>
  <si>
    <t xml:space="preserve">прогноз </t>
  </si>
  <si>
    <t>Мероприятие 2.002. «Ремонт дорог общего пользования местного значения»</t>
  </si>
  <si>
    <r>
      <rPr>
        <sz val="12"/>
        <rFont val="Times New Roman"/>
        <family val="1"/>
      </rPr>
      <t>Показатель 1: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«Количество муниципального жилищного фонда»</t>
    </r>
  </si>
  <si>
    <r>
      <t xml:space="preserve">Мероприятие 3.001 </t>
    </r>
    <r>
      <rPr>
        <sz val="12"/>
        <rFont val="Times New Roman"/>
        <family val="1"/>
      </rPr>
      <t>«Содержание муниципального жилого фонда сельского поселения"</t>
    </r>
  </si>
  <si>
    <r>
      <rPr>
        <b/>
        <sz val="12"/>
        <rFont val="Times New Roman"/>
        <family val="1"/>
      </rPr>
      <t>Мероприятие 3.003</t>
    </r>
    <r>
      <rPr>
        <sz val="12"/>
        <rFont val="Times New Roman"/>
        <family val="1"/>
      </rPr>
      <t xml:space="preserve"> «Содержание и ремонт казны"</t>
    </r>
  </si>
  <si>
    <r>
      <t xml:space="preserve">Показатель 1: </t>
    </r>
    <r>
      <rPr>
        <sz val="12"/>
        <rFont val="Times New Roman"/>
        <family val="1"/>
      </rPr>
      <t>«Количество оказанных услуг»</t>
    </r>
  </si>
  <si>
    <t>Показатель 1: "Количество предоставленной социальной помощи"</t>
  </si>
  <si>
    <r>
      <t xml:space="preserve">Задача 2 </t>
    </r>
    <r>
      <rPr>
        <b/>
        <sz val="12"/>
        <rFont val="Arial"/>
        <family val="2"/>
      </rPr>
      <t>«</t>
    </r>
    <r>
      <rPr>
        <b/>
        <sz val="12"/>
        <rFont val="Times New Roman"/>
        <family val="1"/>
      </rPr>
      <t>Повышение имиджа сельского поселения, предоставления иных форм социальной поддержки отдельным категориям граждан»</t>
    </r>
  </si>
  <si>
    <t>Показатель  1 ”Количество проведенных мероприятий"</t>
  </si>
  <si>
    <r>
      <rPr>
        <b/>
        <sz val="12"/>
        <rFont val="Times New Roman"/>
        <family val="1"/>
      </rPr>
      <t>Административное мероприятие 1</t>
    </r>
    <r>
      <rPr>
        <sz val="12"/>
        <rFont val="Times New Roman"/>
        <family val="1"/>
      </rPr>
      <t xml:space="preserve">  “Чествование людей, внёсших значительный вклад в развитие сельского поселения, юбиляров"</t>
    </r>
  </si>
  <si>
    <t>Показатель 1 "Количество награжденных"</t>
  </si>
  <si>
    <r>
      <rPr>
        <b/>
        <sz val="12"/>
        <rFont val="Times New Roman"/>
        <family val="1"/>
      </rPr>
      <t>Административное мероприятие 2</t>
    </r>
    <r>
      <rPr>
        <sz val="12"/>
        <rFont val="Times New Roman"/>
        <family val="1"/>
      </rPr>
      <t xml:space="preserve">  “Проведение акций и мероприятий, привлекающих внимание к проблемам людей с ограниченными возможностями"</t>
    </r>
  </si>
  <si>
    <t>Показатель 1 "Количество проведенных мероприятий"</t>
  </si>
  <si>
    <t>Задача 1. «Улучшение  условий для нужд сельского поселения»</t>
  </si>
  <si>
    <t>Показатель 1: «Количество приобретенной техники»</t>
  </si>
  <si>
    <t>Мероприятие 1.001 «Приобретение техники для нужд поселения»</t>
  </si>
  <si>
    <t>Мероприятие 1.002 «Субсидии на повышение заработной платы работникам муниципальных учреждений культуры"</t>
  </si>
  <si>
    <t>Административное мероприяти 2 "Обеспечение общественного порядка и безопасности граждан в период проведения общественно-политических, культурных и спортивных мероприятий с массовым пребывание граждан"</t>
  </si>
  <si>
    <t>Показатель 1 "Уровень обеспечения общественного порядка и безопасности граждан"</t>
  </si>
  <si>
    <t>Показатель 2 "Доля граждан, охваченных мерами социальной поддержки от общего числа населения сельского поселения"</t>
  </si>
  <si>
    <t>Задача 2 "Повышение эффективности борьбы с преступностью, проявлениями терроризма и экстремизма"</t>
  </si>
  <si>
    <t>Административное мероприяти 1 "Организация работ по информированию органов местного самоуправления при угрозе возникновения чрезвычайных ситуаций для обеспечения безопасности граждан"</t>
  </si>
  <si>
    <t>Показатель 1: «Количество  отремонтированных и благоустроенных объектов»</t>
  </si>
  <si>
    <t>1.2 Глава муниципального образования</t>
  </si>
  <si>
    <t>П</t>
  </si>
  <si>
    <t>Показатель 1: «Количество  проведенных мероприятий в сельском поселении»</t>
  </si>
  <si>
    <t>Показатель 1 «Количество приобретённого ГСМ»</t>
  </si>
  <si>
    <t>Показатель 1 «Количество приобретённого противопожарного инвертаря»</t>
  </si>
  <si>
    <t xml:space="preserve">Задача 2. «Благоустройство территорий населенных пунктов" </t>
  </si>
  <si>
    <t>1.3 Расходы на содержание муниципальных служащих</t>
  </si>
  <si>
    <t>2</t>
  </si>
  <si>
    <t>Мероприятие 1.002 "Приобретение навесного оборудования к трактору за счет средств местного бюджета"</t>
  </si>
  <si>
    <t>2024 год</t>
  </si>
  <si>
    <t>2025 год</t>
  </si>
  <si>
    <t>2026 год</t>
  </si>
  <si>
    <t>2026</t>
  </si>
  <si>
    <t>Мероприятие 1.001 «Переданные полномочия по содержанию муниципального жилищного фонда»</t>
  </si>
  <si>
    <t>Мероприятие 1.002 «Переданные полномочия по организации в границах поселения водоснабжения и водоотведения»</t>
  </si>
  <si>
    <t>2022</t>
  </si>
  <si>
    <r>
      <t xml:space="preserve">Мероприятие 2.003 </t>
    </r>
    <r>
      <rPr>
        <sz val="12"/>
        <rFont val="Times New Roman"/>
        <family val="1"/>
      </rPr>
      <t>«Благоустройство территории сельского поселения "Итомля"»</t>
    </r>
  </si>
  <si>
    <r>
      <t xml:space="preserve">Мероприятие 2.004 </t>
    </r>
    <r>
      <rPr>
        <sz val="12"/>
        <rFont val="Times New Roman"/>
        <family val="1"/>
      </rPr>
      <t>«Формирование земельных участков (межевание, кадастровые работы, прочие работы)»</t>
    </r>
  </si>
  <si>
    <r>
      <rPr>
        <b/>
        <sz val="12"/>
        <rFont val="Times New Roman"/>
        <family val="1"/>
      </rPr>
      <t>Мероприятие 2.005</t>
    </r>
    <r>
      <rPr>
        <sz val="12"/>
        <rFont val="Times New Roman"/>
        <family val="1"/>
      </rPr>
      <t xml:space="preserve">  «Капитальный ремонт и благоустройство воинского захоронения»</t>
    </r>
  </si>
  <si>
    <t>Мероприятие 1.001. «Проведение мероприятий сельского поселения «Итомля».</t>
  </si>
  <si>
    <t>кол.</t>
  </si>
  <si>
    <t>Мероприятие 1.003. «Предоставление иных форм социальной поддержки отдельным категориям граждан»</t>
  </si>
  <si>
    <t>Мероприятие 2.001 «Ремонт и благоустройство гражданских кладбищ и воинских захоронений»</t>
  </si>
  <si>
    <t>Мероприятие 2.002 "Установка детской спортивной площадки на территории сельского поселения"</t>
  </si>
  <si>
    <t>Показатель 1: «Количество установленных  объектов»</t>
  </si>
  <si>
    <t>Мероприятие 3.002 "Замена вышедших из строя светильников и опор уличного освещения"</t>
  </si>
  <si>
    <t>Показатель 1: «Количество объектов уличного освещения»</t>
  </si>
  <si>
    <t>Мероприятие 2.002 "Проведение мероприятий на территории сельского поселения"</t>
  </si>
  <si>
    <t>Мероприятие 1.003 «Содержание и ремонт системы водоснабжения и водоотведения»</t>
  </si>
  <si>
    <t>Показатель 1 «Количество объектов водоснабжения»</t>
  </si>
  <si>
    <t>2025</t>
  </si>
  <si>
    <r>
      <t xml:space="preserve">Цель  1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Создание комплексных благоприятных социально-бытовых условий для проживания на территории муниципального образования сельское поселение "Итомля" Ржевского муниципального района Тверской области, повышение качества жизни населения</t>
    </r>
    <r>
      <rPr>
        <b/>
        <sz val="12"/>
        <rFont val="Calibri"/>
        <family val="2"/>
      </rPr>
      <t>»</t>
    </r>
  </si>
  <si>
    <t xml:space="preserve">   Приложение 1 
 к   муниципальной  программе  «Комплексное развитие территории муниципального образования сельское поселение «Итомля» Ржевского муниципального района Тверской области на 2022-2026 годы"</t>
  </si>
  <si>
    <t>«Комплексное развитие территории муниципального образования сельское поселение «Итомля» Ржевского муниципального района Тверской области на 2022-2026 годы»</t>
  </si>
  <si>
    <t>1. Программа - муниципальная программа  «Комплексное развитие территории муниципального образования сельское поселение «Итомля» Ржевского муниципального района Тверской области на 2022-2026 годы»</t>
  </si>
  <si>
    <t>2. Подпрограмма  - подпрограмма муниципальной программы  «Комплексное развитие территории муниципального образования сельское поселение «Итомля» Ржевского муниципального района Тверской области на 2022-2026 годы»</t>
  </si>
  <si>
    <t>Мероприятие 2.001. «Ямочный ремонт и подсыпка ПГС грунтовых дорог уличной сети»</t>
  </si>
  <si>
    <t>Мероприятие 1.001 «Субсидия на содержание учреждений культуры сельского поселения», в том числе:</t>
  </si>
  <si>
    <r>
      <rPr>
        <b/>
        <sz val="12"/>
        <rFont val="Times New Roman"/>
        <family val="1"/>
      </rPr>
      <t>Мероприятие 2.006</t>
    </r>
    <r>
      <rPr>
        <sz val="12"/>
        <rFont val="Times New Roman"/>
        <family val="1"/>
      </rPr>
      <t xml:space="preserve">  «Переданные полномочия по благоустройству и ремонту воинских захоронений»</t>
    </r>
  </si>
  <si>
    <t xml:space="preserve">Приложение 1 
к Постановлению администрации муниципального образования 
сельское поселение "Итомля Ржевского района Тверской области 
№ 43 от 27.12.2022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</si>
</sst>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#,##0.00000"/>
    <numFmt numFmtId="175" formatCode="0.000"/>
    <numFmt numFmtId="176" formatCode="0.00000"/>
    <numFmt numFmtId="177" formatCode="0.0"/>
    <numFmt numFmtId="178" formatCode="#,##0.000"/>
    <numFmt numFmtId="179" formatCode="_-* #,##0.00_р_._-;\-* #,##0.00_р_._-;_-* \-??_р_._-;_-@_-"/>
    <numFmt numFmtId="180" formatCode="0.0000"/>
    <numFmt numFmtId="181" formatCode="000000"/>
    <numFmt numFmtId="182" formatCode="#,##0.000000"/>
    <numFmt numFmtId="183" formatCode="0.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\ &quot;₽&quot;"/>
  </numFmts>
  <fonts count="71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9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3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ill="0" applyBorder="0" applyAlignment="0" applyProtection="0"/>
    <xf numFmtId="169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3" fontId="4" fillId="0" borderId="0" xfId="0" applyNumberFormat="1" applyFont="1" applyAlignment="1">
      <alignment horizontal="right" vertical="center" wrapText="1"/>
    </xf>
    <xf numFmtId="172" fontId="4" fillId="34" borderId="0" xfId="0" applyNumberFormat="1" applyFont="1" applyFill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4" fillId="35" borderId="0" xfId="0" applyNumberFormat="1" applyFont="1" applyFill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justify" vertical="top" wrapText="1"/>
    </xf>
    <xf numFmtId="0" fontId="5" fillId="35" borderId="0" xfId="0" applyFont="1" applyFill="1" applyBorder="1" applyAlignment="1">
      <alignment horizontal="justify" vertical="top" wrapText="1"/>
    </xf>
    <xf numFmtId="3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34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172" fontId="5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top" wrapText="1"/>
    </xf>
    <xf numFmtId="3" fontId="4" fillId="34" borderId="0" xfId="0" applyNumberFormat="1" applyFont="1" applyFill="1" applyBorder="1" applyAlignment="1">
      <alignment vertical="center" wrapText="1"/>
    </xf>
    <xf numFmtId="3" fontId="4" fillId="35" borderId="0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3" fontId="4" fillId="34" borderId="16" xfId="0" applyNumberFormat="1" applyFont="1" applyFill="1" applyBorder="1" applyAlignment="1">
      <alignment horizontal="center" vertical="center" wrapText="1"/>
    </xf>
    <xf numFmtId="3" fontId="4" fillId="34" borderId="1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173" fontId="12" fillId="0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horizontal="center" vertical="top"/>
    </xf>
    <xf numFmtId="3" fontId="3" fillId="36" borderId="13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 vertical="center"/>
    </xf>
    <xf numFmtId="173" fontId="3" fillId="36" borderId="10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3" fontId="4" fillId="37" borderId="13" xfId="0" applyNumberFormat="1" applyFont="1" applyFill="1" applyBorder="1" applyAlignment="1">
      <alignment horizontal="right" vertical="center"/>
    </xf>
    <xf numFmtId="3" fontId="4" fillId="37" borderId="10" xfId="0" applyNumberFormat="1" applyFont="1" applyFill="1" applyBorder="1" applyAlignment="1">
      <alignment horizontal="right" vertical="center"/>
    </xf>
    <xf numFmtId="173" fontId="3" fillId="37" borderId="10" xfId="0" applyNumberFormat="1" applyFont="1" applyFill="1" applyBorder="1" applyAlignment="1">
      <alignment horizontal="right" vertical="center" wrapText="1"/>
    </xf>
    <xf numFmtId="173" fontId="4" fillId="37" borderId="10" xfId="0" applyNumberFormat="1" applyFont="1" applyFill="1" applyBorder="1" applyAlignment="1">
      <alignment horizontal="right" vertical="center"/>
    </xf>
    <xf numFmtId="3" fontId="4" fillId="37" borderId="14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17" fillId="0" borderId="10" xfId="0" applyFont="1" applyFill="1" applyBorder="1" applyAlignment="1">
      <alignment horizontal="justify" vertical="top" wrapText="1"/>
    </xf>
    <xf numFmtId="173" fontId="3" fillId="34" borderId="10" xfId="0" applyNumberFormat="1" applyFont="1" applyFill="1" applyBorder="1" applyAlignment="1">
      <alignment horizontal="right" vertical="center" wrapText="1"/>
    </xf>
    <xf numFmtId="3" fontId="3" fillId="37" borderId="13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right" vertical="center"/>
    </xf>
    <xf numFmtId="173" fontId="3" fillId="37" borderId="10" xfId="0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18" fillId="34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vertical="top" wrapText="1"/>
    </xf>
    <xf numFmtId="3" fontId="3" fillId="38" borderId="13" xfId="0" applyNumberFormat="1" applyFont="1" applyFill="1" applyBorder="1" applyAlignment="1">
      <alignment horizontal="right"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173" fontId="3" fillId="38" borderId="10" xfId="0" applyNumberFormat="1" applyFont="1" applyFill="1" applyBorder="1" applyAlignment="1">
      <alignment horizontal="right" vertical="center" wrapText="1"/>
    </xf>
    <xf numFmtId="173" fontId="3" fillId="38" borderId="14" xfId="0" applyNumberFormat="1" applyFont="1" applyFill="1" applyBorder="1" applyAlignment="1">
      <alignment horizontal="right" vertical="center" wrapText="1"/>
    </xf>
    <xf numFmtId="0" fontId="3" fillId="38" borderId="0" xfId="0" applyFont="1" applyFill="1" applyBorder="1" applyAlignment="1">
      <alignment/>
    </xf>
    <xf numFmtId="0" fontId="3" fillId="38" borderId="0" xfId="0" applyFont="1" applyFill="1" applyAlignment="1">
      <alignment/>
    </xf>
    <xf numFmtId="0" fontId="17" fillId="0" borderId="10" xfId="0" applyFont="1" applyFill="1" applyBorder="1" applyAlignment="1">
      <alignment horizontal="justify" vertical="top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18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4" fontId="19" fillId="34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3" fontId="3" fillId="37" borderId="14" xfId="0" applyNumberFormat="1" applyFont="1" applyFill="1" applyBorder="1" applyAlignment="1">
      <alignment horizontal="right" vertical="center" wrapText="1"/>
    </xf>
    <xf numFmtId="0" fontId="18" fillId="34" borderId="0" xfId="0" applyFont="1" applyFill="1" applyBorder="1" applyAlignment="1">
      <alignment horizontal="center" vertical="center" wrapText="1"/>
    </xf>
    <xf numFmtId="4" fontId="3" fillId="37" borderId="0" xfId="0" applyNumberFormat="1" applyFont="1" applyFill="1" applyBorder="1" applyAlignment="1">
      <alignment horizontal="left" wrapText="1"/>
    </xf>
    <xf numFmtId="3" fontId="3" fillId="34" borderId="13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173" fontId="3" fillId="34" borderId="10" xfId="0" applyNumberFormat="1" applyFont="1" applyFill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 horizontal="left" wrapText="1"/>
    </xf>
    <xf numFmtId="0" fontId="3" fillId="34" borderId="0" xfId="0" applyFont="1" applyFill="1" applyAlignment="1">
      <alignment/>
    </xf>
    <xf numFmtId="4" fontId="19" fillId="37" borderId="0" xfId="0" applyNumberFormat="1" applyFont="1" applyFill="1" applyBorder="1" applyAlignment="1">
      <alignment horizontal="left" wrapText="1"/>
    </xf>
    <xf numFmtId="173" fontId="12" fillId="0" borderId="10" xfId="0" applyNumberFormat="1" applyFont="1" applyFill="1" applyBorder="1" applyAlignment="1">
      <alignment horizontal="right" vertical="center" wrapText="1"/>
    </xf>
    <xf numFmtId="173" fontId="3" fillId="34" borderId="14" xfId="0" applyNumberFormat="1" applyFont="1" applyFill="1" applyBorder="1" applyAlignment="1">
      <alignment horizontal="right" vertical="center" wrapText="1"/>
    </xf>
    <xf numFmtId="173" fontId="20" fillId="34" borderId="10" xfId="0" applyNumberFormat="1" applyFont="1" applyFill="1" applyBorder="1" applyAlignment="1">
      <alignment horizontal="right" vertical="center" wrapText="1"/>
    </xf>
    <xf numFmtId="3" fontId="20" fillId="34" borderId="14" xfId="0" applyNumberFormat="1" applyFont="1" applyFill="1" applyBorder="1" applyAlignment="1">
      <alignment horizontal="right" vertical="center" wrapText="1"/>
    </xf>
    <xf numFmtId="3" fontId="3" fillId="39" borderId="14" xfId="0" applyNumberFormat="1" applyFont="1" applyFill="1" applyBorder="1" applyAlignment="1">
      <alignment horizontal="right" vertical="center"/>
    </xf>
    <xf numFmtId="4" fontId="23" fillId="37" borderId="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/>
    </xf>
    <xf numFmtId="3" fontId="3" fillId="40" borderId="13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horizontal="right" vertical="center"/>
    </xf>
    <xf numFmtId="173" fontId="3" fillId="40" borderId="10" xfId="0" applyNumberFormat="1" applyFont="1" applyFill="1" applyBorder="1" applyAlignment="1">
      <alignment horizontal="right" vertical="center"/>
    </xf>
    <xf numFmtId="0" fontId="3" fillId="40" borderId="0" xfId="0" applyFont="1" applyFill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justify" vertical="top" wrapText="1"/>
    </xf>
    <xf numFmtId="3" fontId="4" fillId="34" borderId="0" xfId="0" applyNumberFormat="1" applyFont="1" applyFill="1" applyBorder="1" applyAlignment="1">
      <alignment horizontal="right" vertical="center" wrapText="1"/>
    </xf>
    <xf numFmtId="172" fontId="4" fillId="34" borderId="0" xfId="0" applyNumberFormat="1" applyFont="1" applyFill="1" applyBorder="1" applyAlignment="1">
      <alignment horizontal="center"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5" borderId="0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 wrapText="1"/>
    </xf>
    <xf numFmtId="179" fontId="3" fillId="34" borderId="0" xfId="60" applyFont="1" applyFill="1" applyBorder="1" applyAlignment="1" applyProtection="1">
      <alignment horizontal="justify"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14" fillId="41" borderId="10" xfId="0" applyFont="1" applyFill="1" applyBorder="1" applyAlignment="1">
      <alignment horizontal="left" vertical="top" wrapText="1"/>
    </xf>
    <xf numFmtId="0" fontId="14" fillId="41" borderId="10" xfId="0" applyFont="1" applyFill="1" applyBorder="1" applyAlignment="1">
      <alignment horizontal="justify" vertical="top" wrapText="1"/>
    </xf>
    <xf numFmtId="0" fontId="14" fillId="41" borderId="10" xfId="0" applyFont="1" applyFill="1" applyBorder="1" applyAlignment="1">
      <alignment horizontal="left" vertical="top" wrapText="1"/>
    </xf>
    <xf numFmtId="0" fontId="9" fillId="42" borderId="10" xfId="0" applyFont="1" applyFill="1" applyBorder="1" applyAlignment="1">
      <alignment horizontal="center" vertical="top"/>
    </xf>
    <xf numFmtId="3" fontId="12" fillId="42" borderId="10" xfId="0" applyNumberFormat="1" applyFont="1" applyFill="1" applyBorder="1" applyAlignment="1">
      <alignment horizontal="right" vertical="center" wrapText="1"/>
    </xf>
    <xf numFmtId="173" fontId="12" fillId="42" borderId="10" xfId="0" applyNumberFormat="1" applyFont="1" applyFill="1" applyBorder="1" applyAlignment="1">
      <alignment horizontal="center" vertical="top" wrapText="1"/>
    </xf>
    <xf numFmtId="3" fontId="12" fillId="42" borderId="10" xfId="0" applyNumberFormat="1" applyFont="1" applyFill="1" applyBorder="1" applyAlignment="1">
      <alignment horizontal="center" vertical="top"/>
    </xf>
    <xf numFmtId="3" fontId="3" fillId="43" borderId="13" xfId="0" applyNumberFormat="1" applyFont="1" applyFill="1" applyBorder="1" applyAlignment="1">
      <alignment horizontal="right" vertical="center" wrapText="1"/>
    </xf>
    <xf numFmtId="3" fontId="3" fillId="43" borderId="10" xfId="0" applyNumberFormat="1" applyFont="1" applyFill="1" applyBorder="1" applyAlignment="1">
      <alignment horizontal="right" vertical="center" wrapText="1"/>
    </xf>
    <xf numFmtId="173" fontId="3" fillId="43" borderId="10" xfId="0" applyNumberFormat="1" applyFont="1" applyFill="1" applyBorder="1" applyAlignment="1">
      <alignment horizontal="right" vertical="center" wrapText="1"/>
    </xf>
    <xf numFmtId="173" fontId="3" fillId="43" borderId="14" xfId="0" applyNumberFormat="1" applyFont="1" applyFill="1" applyBorder="1" applyAlignment="1">
      <alignment horizontal="right" vertical="center" wrapText="1"/>
    </xf>
    <xf numFmtId="0" fontId="13" fillId="44" borderId="0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/>
    </xf>
    <xf numFmtId="4" fontId="19" fillId="43" borderId="0" xfId="0" applyNumberFormat="1" applyFont="1" applyFill="1" applyBorder="1" applyAlignment="1">
      <alignment horizontal="left" wrapText="1"/>
    </xf>
    <xf numFmtId="0" fontId="3" fillId="43" borderId="0" xfId="0" applyFont="1" applyFill="1" applyAlignment="1">
      <alignment/>
    </xf>
    <xf numFmtId="0" fontId="17" fillId="42" borderId="10" xfId="0" applyFont="1" applyFill="1" applyBorder="1" applyAlignment="1">
      <alignment horizontal="justify" vertical="top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center" vertical="top"/>
    </xf>
    <xf numFmtId="3" fontId="22" fillId="34" borderId="13" xfId="0" applyNumberFormat="1" applyFont="1" applyFill="1" applyBorder="1" applyAlignment="1">
      <alignment horizontal="right" vertical="center"/>
    </xf>
    <xf numFmtId="3" fontId="22" fillId="35" borderId="10" xfId="0" applyNumberFormat="1" applyFont="1" applyFill="1" applyBorder="1" applyAlignment="1">
      <alignment horizontal="right" vertical="center"/>
    </xf>
    <xf numFmtId="3" fontId="22" fillId="34" borderId="10" xfId="0" applyNumberFormat="1" applyFont="1" applyFill="1" applyBorder="1" applyAlignment="1">
      <alignment horizontal="right" vertical="center"/>
    </xf>
    <xf numFmtId="173" fontId="22" fillId="34" borderId="10" xfId="0" applyNumberFormat="1" applyFont="1" applyFill="1" applyBorder="1" applyAlignment="1">
      <alignment horizontal="right" vertical="center" wrapText="1"/>
    </xf>
    <xf numFmtId="173" fontId="22" fillId="34" borderId="10" xfId="0" applyNumberFormat="1" applyFont="1" applyFill="1" applyBorder="1" applyAlignment="1">
      <alignment horizontal="right" vertical="center"/>
    </xf>
    <xf numFmtId="3" fontId="22" fillId="34" borderId="14" xfId="0" applyNumberFormat="1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/>
    </xf>
    <xf numFmtId="4" fontId="22" fillId="34" borderId="0" xfId="0" applyNumberFormat="1" applyFont="1" applyFill="1" applyBorder="1" applyAlignment="1">
      <alignment horizontal="left" wrapText="1"/>
    </xf>
    <xf numFmtId="0" fontId="22" fillId="34" borderId="0" xfId="0" applyFont="1" applyFill="1" applyAlignment="1">
      <alignment/>
    </xf>
    <xf numFmtId="0" fontId="14" fillId="42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42" borderId="10" xfId="0" applyFont="1" applyFill="1" applyBorder="1" applyAlignment="1">
      <alignment horizontal="justify" vertical="top" wrapText="1"/>
    </xf>
    <xf numFmtId="0" fontId="14" fillId="45" borderId="10" xfId="0" applyFont="1" applyFill="1" applyBorder="1" applyAlignment="1">
      <alignment horizontal="justify" vertical="top" wrapText="1"/>
    </xf>
    <xf numFmtId="0" fontId="9" fillId="46" borderId="10" xfId="0" applyFont="1" applyFill="1" applyBorder="1" applyAlignment="1">
      <alignment horizontal="center" vertical="top"/>
    </xf>
    <xf numFmtId="3" fontId="12" fillId="42" borderId="10" xfId="0" applyNumberFormat="1" applyFont="1" applyFill="1" applyBorder="1" applyAlignment="1">
      <alignment horizontal="right" vertical="center"/>
    </xf>
    <xf numFmtId="3" fontId="3" fillId="47" borderId="13" xfId="0" applyNumberFormat="1" applyFont="1" applyFill="1" applyBorder="1" applyAlignment="1">
      <alignment horizontal="right" vertical="center"/>
    </xf>
    <xf numFmtId="3" fontId="3" fillId="47" borderId="10" xfId="0" applyNumberFormat="1" applyFont="1" applyFill="1" applyBorder="1" applyAlignment="1">
      <alignment horizontal="right" vertical="center"/>
    </xf>
    <xf numFmtId="173" fontId="3" fillId="47" borderId="10" xfId="0" applyNumberFormat="1" applyFont="1" applyFill="1" applyBorder="1" applyAlignment="1">
      <alignment horizontal="right" vertical="center" wrapText="1"/>
    </xf>
    <xf numFmtId="173" fontId="3" fillId="47" borderId="10" xfId="0" applyNumberFormat="1" applyFont="1" applyFill="1" applyBorder="1" applyAlignment="1">
      <alignment horizontal="right" vertical="center"/>
    </xf>
    <xf numFmtId="3" fontId="3" fillId="47" borderId="14" xfId="0" applyNumberFormat="1" applyFont="1" applyFill="1" applyBorder="1" applyAlignment="1">
      <alignment horizontal="right" vertical="center"/>
    </xf>
    <xf numFmtId="0" fontId="3" fillId="47" borderId="0" xfId="0" applyFont="1" applyFill="1" applyBorder="1" applyAlignment="1">
      <alignment/>
    </xf>
    <xf numFmtId="4" fontId="19" fillId="47" borderId="0" xfId="0" applyNumberFormat="1" applyFont="1" applyFill="1" applyBorder="1" applyAlignment="1">
      <alignment horizontal="left" wrapText="1"/>
    </xf>
    <xf numFmtId="0" fontId="3" fillId="47" borderId="0" xfId="0" applyFont="1" applyFill="1" applyAlignment="1">
      <alignment/>
    </xf>
    <xf numFmtId="172" fontId="12" fillId="42" borderId="10" xfId="57" applyNumberFormat="1" applyFont="1" applyFill="1" applyBorder="1" applyAlignment="1" applyProtection="1">
      <alignment horizontal="center" vertical="top"/>
      <protection/>
    </xf>
    <xf numFmtId="0" fontId="9" fillId="48" borderId="10" xfId="0" applyFont="1" applyFill="1" applyBorder="1" applyAlignment="1">
      <alignment horizontal="center" vertical="top"/>
    </xf>
    <xf numFmtId="3" fontId="3" fillId="44" borderId="13" xfId="0" applyNumberFormat="1" applyFont="1" applyFill="1" applyBorder="1" applyAlignment="1">
      <alignment horizontal="right" vertical="center"/>
    </xf>
    <xf numFmtId="3" fontId="3" fillId="49" borderId="10" xfId="0" applyNumberFormat="1" applyFont="1" applyFill="1" applyBorder="1" applyAlignment="1">
      <alignment horizontal="right" vertical="center"/>
    </xf>
    <xf numFmtId="3" fontId="3" fillId="44" borderId="10" xfId="0" applyNumberFormat="1" applyFont="1" applyFill="1" applyBorder="1" applyAlignment="1">
      <alignment horizontal="right" vertical="center"/>
    </xf>
    <xf numFmtId="173" fontId="3" fillId="44" borderId="10" xfId="0" applyNumberFormat="1" applyFont="1" applyFill="1" applyBorder="1" applyAlignment="1">
      <alignment horizontal="right" vertical="center" wrapText="1"/>
    </xf>
    <xf numFmtId="173" fontId="3" fillId="44" borderId="10" xfId="0" applyNumberFormat="1" applyFont="1" applyFill="1" applyBorder="1" applyAlignment="1">
      <alignment horizontal="right" vertical="center"/>
    </xf>
    <xf numFmtId="3" fontId="3" fillId="44" borderId="14" xfId="0" applyNumberFormat="1" applyFont="1" applyFill="1" applyBorder="1" applyAlignment="1">
      <alignment horizontal="right" vertical="center" wrapText="1"/>
    </xf>
    <xf numFmtId="0" fontId="18" fillId="44" borderId="0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/>
    </xf>
    <xf numFmtId="0" fontId="3" fillId="44" borderId="0" xfId="0" applyFont="1" applyFill="1" applyAlignment="1">
      <alignment/>
    </xf>
    <xf numFmtId="3" fontId="3" fillId="50" borderId="13" xfId="0" applyNumberFormat="1" applyFont="1" applyFill="1" applyBorder="1" applyAlignment="1">
      <alignment horizontal="right" vertical="center"/>
    </xf>
    <xf numFmtId="3" fontId="3" fillId="50" borderId="10" xfId="0" applyNumberFormat="1" applyFont="1" applyFill="1" applyBorder="1" applyAlignment="1">
      <alignment horizontal="right" vertical="center"/>
    </xf>
    <xf numFmtId="173" fontId="3" fillId="50" borderId="10" xfId="0" applyNumberFormat="1" applyFont="1" applyFill="1" applyBorder="1" applyAlignment="1">
      <alignment horizontal="right" vertical="center" wrapText="1"/>
    </xf>
    <xf numFmtId="173" fontId="3" fillId="50" borderId="10" xfId="0" applyNumberFormat="1" applyFont="1" applyFill="1" applyBorder="1" applyAlignment="1">
      <alignment horizontal="right" vertical="center"/>
    </xf>
    <xf numFmtId="3" fontId="3" fillId="50" borderId="14" xfId="0" applyNumberFormat="1" applyFont="1" applyFill="1" applyBorder="1" applyAlignment="1">
      <alignment horizontal="right" vertical="center" wrapText="1"/>
    </xf>
    <xf numFmtId="0" fontId="3" fillId="50" borderId="0" xfId="0" applyFont="1" applyFill="1" applyBorder="1" applyAlignment="1">
      <alignment/>
    </xf>
    <xf numFmtId="0" fontId="3" fillId="50" borderId="0" xfId="0" applyFont="1" applyFill="1" applyAlignment="1">
      <alignment/>
    </xf>
    <xf numFmtId="0" fontId="14" fillId="51" borderId="10" xfId="0" applyFont="1" applyFill="1" applyBorder="1" applyAlignment="1">
      <alignment horizontal="justify" vertical="top" wrapText="1"/>
    </xf>
    <xf numFmtId="0" fontId="17" fillId="46" borderId="10" xfId="0" applyFont="1" applyFill="1" applyBorder="1" applyAlignment="1">
      <alignment horizontal="justify" vertical="top" wrapText="1"/>
    </xf>
    <xf numFmtId="0" fontId="14" fillId="52" borderId="10" xfId="0" applyFont="1" applyFill="1" applyBorder="1" applyAlignment="1">
      <alignment horizontal="justify" vertical="top" wrapText="1"/>
    </xf>
    <xf numFmtId="3" fontId="3" fillId="53" borderId="13" xfId="0" applyNumberFormat="1" applyFont="1" applyFill="1" applyBorder="1" applyAlignment="1">
      <alignment horizontal="right" vertical="center"/>
    </xf>
    <xf numFmtId="3" fontId="3" fillId="53" borderId="10" xfId="0" applyNumberFormat="1" applyFont="1" applyFill="1" applyBorder="1" applyAlignment="1">
      <alignment horizontal="right" vertical="center"/>
    </xf>
    <xf numFmtId="173" fontId="3" fillId="53" borderId="10" xfId="0" applyNumberFormat="1" applyFont="1" applyFill="1" applyBorder="1" applyAlignment="1">
      <alignment horizontal="right" vertical="center" wrapText="1"/>
    </xf>
    <xf numFmtId="173" fontId="3" fillId="53" borderId="10" xfId="0" applyNumberFormat="1" applyFont="1" applyFill="1" applyBorder="1" applyAlignment="1">
      <alignment horizontal="right" vertical="center"/>
    </xf>
    <xf numFmtId="173" fontId="3" fillId="53" borderId="14" xfId="0" applyNumberFormat="1" applyFont="1" applyFill="1" applyBorder="1" applyAlignment="1">
      <alignment horizontal="right" vertical="center"/>
    </xf>
    <xf numFmtId="0" fontId="3" fillId="53" borderId="0" xfId="0" applyFont="1" applyFill="1" applyBorder="1" applyAlignment="1">
      <alignment/>
    </xf>
    <xf numFmtId="0" fontId="3" fillId="53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2" fontId="12" fillId="42" borderId="10" xfId="57" applyNumberFormat="1" applyFont="1" applyFill="1" applyBorder="1" applyAlignment="1" applyProtection="1">
      <alignment horizontal="center" vertical="top"/>
      <protection/>
    </xf>
    <xf numFmtId="0" fontId="24" fillId="0" borderId="10" xfId="0" applyFont="1" applyFill="1" applyBorder="1" applyAlignment="1">
      <alignment horizontal="center" vertical="top"/>
    </xf>
    <xf numFmtId="0" fontId="24" fillId="48" borderId="10" xfId="0" applyFont="1" applyFill="1" applyBorder="1" applyAlignment="1">
      <alignment horizontal="center" vertical="top"/>
    </xf>
    <xf numFmtId="0" fontId="24" fillId="42" borderId="10" xfId="0" applyFont="1" applyFill="1" applyBorder="1" applyAlignment="1">
      <alignment horizontal="center" vertical="top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top"/>
    </xf>
    <xf numFmtId="175" fontId="5" fillId="0" borderId="0" xfId="0" applyNumberFormat="1" applyFont="1" applyFill="1" applyBorder="1" applyAlignment="1">
      <alignment horizontal="left" vertical="top" wrapText="1"/>
    </xf>
    <xf numFmtId="175" fontId="12" fillId="0" borderId="0" xfId="0" applyNumberFormat="1" applyFont="1" applyFill="1" applyBorder="1" applyAlignment="1">
      <alignment horizontal="center" vertical="top" wrapText="1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" fillId="34" borderId="0" xfId="0" applyNumberFormat="1" applyFont="1" applyFill="1" applyBorder="1" applyAlignment="1">
      <alignment horizontal="center" vertical="top" wrapText="1"/>
    </xf>
    <xf numFmtId="175" fontId="4" fillId="34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Alignment="1">
      <alignment horizontal="center" vertical="top" wrapText="1"/>
    </xf>
    <xf numFmtId="0" fontId="18" fillId="44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17" fillId="42" borderId="10" xfId="0" applyFont="1" applyFill="1" applyBorder="1" applyAlignment="1">
      <alignment horizontal="justify" vertical="justify" wrapText="1"/>
    </xf>
    <xf numFmtId="0" fontId="18" fillId="44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/>
    </xf>
    <xf numFmtId="0" fontId="2" fillId="42" borderId="20" xfId="0" applyFont="1" applyFill="1" applyBorder="1" applyAlignment="1">
      <alignment horizontal="center" vertical="top" wrapText="1"/>
    </xf>
    <xf numFmtId="3" fontId="4" fillId="42" borderId="20" xfId="0" applyNumberFormat="1" applyFont="1" applyFill="1" applyBorder="1" applyAlignment="1">
      <alignment horizontal="right" vertical="center" wrapText="1"/>
    </xf>
    <xf numFmtId="172" fontId="4" fillId="44" borderId="20" xfId="0" applyNumberFormat="1" applyFont="1" applyFill="1" applyBorder="1" applyAlignment="1">
      <alignment horizontal="center" vertical="top" wrapText="1"/>
    </xf>
    <xf numFmtId="3" fontId="4" fillId="42" borderId="20" xfId="0" applyNumberFormat="1" applyFont="1" applyFill="1" applyBorder="1" applyAlignment="1">
      <alignment horizontal="center" vertical="top" wrapText="1"/>
    </xf>
    <xf numFmtId="9" fontId="4" fillId="42" borderId="20" xfId="57" applyFont="1" applyFill="1" applyBorder="1" applyAlignment="1" applyProtection="1">
      <alignment horizontal="right" vertical="center" wrapText="1"/>
      <protection/>
    </xf>
    <xf numFmtId="0" fontId="5" fillId="42" borderId="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top"/>
    </xf>
    <xf numFmtId="49" fontId="9" fillId="42" borderId="10" xfId="0" applyNumberFormat="1" applyFont="1" applyFill="1" applyBorder="1" applyAlignment="1">
      <alignment horizontal="center" vertical="top"/>
    </xf>
    <xf numFmtId="175" fontId="9" fillId="46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175" fontId="9" fillId="0" borderId="10" xfId="0" applyNumberFormat="1" applyFont="1" applyFill="1" applyBorder="1" applyAlignment="1">
      <alignment horizontal="center" vertical="top" wrapText="1"/>
    </xf>
    <xf numFmtId="175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42" borderId="10" xfId="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horizontal="center" vertical="top" wrapText="1"/>
    </xf>
    <xf numFmtId="0" fontId="9" fillId="46" borderId="10" xfId="0" applyNumberFormat="1" applyFont="1" applyFill="1" applyBorder="1" applyAlignment="1">
      <alignment horizontal="center" vertical="top" wrapText="1"/>
    </xf>
    <xf numFmtId="175" fontId="9" fillId="42" borderId="10" xfId="0" applyNumberFormat="1" applyFont="1" applyFill="1" applyBorder="1" applyAlignment="1">
      <alignment horizontal="center" vertical="top" wrapText="1"/>
    </xf>
    <xf numFmtId="4" fontId="9" fillId="46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/>
    </xf>
    <xf numFmtId="0" fontId="26" fillId="34" borderId="0" xfId="0" applyNumberFormat="1" applyFont="1" applyFill="1" applyBorder="1" applyAlignment="1">
      <alignment horizontal="center" vertical="top" wrapText="1"/>
    </xf>
    <xf numFmtId="3" fontId="26" fillId="34" borderId="0" xfId="0" applyNumberFormat="1" applyFont="1" applyFill="1" applyBorder="1" applyAlignment="1">
      <alignment horizontal="center" vertical="top" wrapText="1"/>
    </xf>
    <xf numFmtId="175" fontId="26" fillId="34" borderId="0" xfId="0" applyNumberFormat="1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0" fontId="26" fillId="42" borderId="20" xfId="0" applyNumberFormat="1" applyFont="1" applyFill="1" applyBorder="1" applyAlignment="1">
      <alignment horizontal="center" vertical="top" wrapText="1"/>
    </xf>
    <xf numFmtId="3" fontId="26" fillId="42" borderId="20" xfId="0" applyNumberFormat="1" applyFont="1" applyFill="1" applyBorder="1" applyAlignment="1">
      <alignment horizontal="center" vertical="top" wrapText="1"/>
    </xf>
    <xf numFmtId="175" fontId="26" fillId="44" borderId="20" xfId="0" applyNumberFormat="1" applyFont="1" applyFill="1" applyBorder="1" applyAlignment="1">
      <alignment horizontal="center" vertical="top" wrapText="1"/>
    </xf>
    <xf numFmtId="49" fontId="26" fillId="44" borderId="2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9" fillId="46" borderId="10" xfId="0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top" wrapText="1"/>
    </xf>
    <xf numFmtId="179" fontId="28" fillId="34" borderId="0" xfId="60" applyFont="1" applyFill="1" applyBorder="1" applyAlignment="1" applyProtection="1">
      <alignment horizontal="center" vertical="top" wrapText="1"/>
      <protection/>
    </xf>
    <xf numFmtId="179" fontId="28" fillId="34" borderId="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42" borderId="20" xfId="0" applyFont="1" applyFill="1" applyBorder="1" applyAlignment="1">
      <alignment horizontal="center" vertical="top" wrapText="1"/>
    </xf>
    <xf numFmtId="0" fontId="17" fillId="54" borderId="10" xfId="0" applyFont="1" applyFill="1" applyBorder="1" applyAlignment="1">
      <alignment horizontal="justify" vertical="top" wrapText="1"/>
    </xf>
    <xf numFmtId="0" fontId="18" fillId="44" borderId="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 horizontal="center" vertical="top"/>
    </xf>
    <xf numFmtId="172" fontId="12" fillId="42" borderId="10" xfId="57" applyNumberFormat="1" applyFont="1" applyFill="1" applyBorder="1" applyAlignment="1" applyProtection="1">
      <alignment horizontal="center" vertical="top"/>
      <protection/>
    </xf>
    <xf numFmtId="180" fontId="9" fillId="0" borderId="10" xfId="0" applyNumberFormat="1" applyFont="1" applyFill="1" applyBorder="1" applyAlignment="1">
      <alignment horizontal="center" vertical="top" wrapText="1"/>
    </xf>
    <xf numFmtId="1" fontId="9" fillId="42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/>
    </xf>
    <xf numFmtId="180" fontId="9" fillId="48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8" fillId="44" borderId="0" xfId="0" applyFont="1" applyFill="1" applyBorder="1" applyAlignment="1">
      <alignment horizontal="center" vertical="center" wrapText="1"/>
    </xf>
    <xf numFmtId="176" fontId="9" fillId="46" borderId="10" xfId="0" applyNumberFormat="1" applyFont="1" applyFill="1" applyBorder="1" applyAlignment="1">
      <alignment horizontal="center" vertical="top" wrapText="1"/>
    </xf>
    <xf numFmtId="0" fontId="31" fillId="42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32" fillId="0" borderId="0" xfId="0" applyFont="1" applyFill="1" applyAlignment="1">
      <alignment horizontal="justify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/>
    </xf>
    <xf numFmtId="0" fontId="19" fillId="34" borderId="20" xfId="0" applyFont="1" applyFill="1" applyBorder="1" applyAlignment="1">
      <alignment/>
    </xf>
    <xf numFmtId="0" fontId="24" fillId="0" borderId="16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top"/>
    </xf>
    <xf numFmtId="0" fontId="24" fillId="46" borderId="10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0" fontId="33" fillId="0" borderId="16" xfId="0" applyFont="1" applyFill="1" applyBorder="1" applyAlignment="1">
      <alignment horizontal="center" vertical="top"/>
    </xf>
    <xf numFmtId="0" fontId="9" fillId="52" borderId="10" xfId="0" applyFont="1" applyFill="1" applyBorder="1" applyAlignment="1">
      <alignment horizontal="center" vertical="top" wrapText="1"/>
    </xf>
    <xf numFmtId="3" fontId="12" fillId="52" borderId="10" xfId="0" applyNumberFormat="1" applyFont="1" applyFill="1" applyBorder="1" applyAlignment="1">
      <alignment horizontal="right" vertical="center" wrapText="1"/>
    </xf>
    <xf numFmtId="3" fontId="12" fillId="52" borderId="10" xfId="0" applyNumberFormat="1" applyFont="1" applyFill="1" applyBorder="1" applyAlignment="1">
      <alignment horizontal="right" vertical="center"/>
    </xf>
    <xf numFmtId="172" fontId="12" fillId="52" borderId="10" xfId="57" applyNumberFormat="1" applyFont="1" applyFill="1" applyBorder="1" applyAlignment="1" applyProtection="1">
      <alignment horizontal="center" vertical="top"/>
      <protection/>
    </xf>
    <xf numFmtId="173" fontId="12" fillId="52" borderId="10" xfId="0" applyNumberFormat="1" applyFont="1" applyFill="1" applyBorder="1" applyAlignment="1">
      <alignment horizontal="center" vertical="top" wrapText="1"/>
    </xf>
    <xf numFmtId="176" fontId="24" fillId="52" borderId="10" xfId="0" applyNumberFormat="1" applyFont="1" applyFill="1" applyBorder="1" applyAlignment="1">
      <alignment horizontal="center" vertical="top" wrapText="1"/>
    </xf>
    <xf numFmtId="175" fontId="24" fillId="41" borderId="10" xfId="0" applyNumberFormat="1" applyFont="1" applyFill="1" applyBorder="1" applyAlignment="1">
      <alignment horizontal="center" vertical="top" wrapText="1"/>
    </xf>
    <xf numFmtId="175" fontId="24" fillId="52" borderId="10" xfId="0" applyNumberFormat="1" applyFont="1" applyFill="1" applyBorder="1" applyAlignment="1">
      <alignment horizontal="center" vertical="top" wrapText="1"/>
    </xf>
    <xf numFmtId="176" fontId="24" fillId="52" borderId="10" xfId="0" applyNumberFormat="1" applyFont="1" applyFill="1" applyBorder="1" applyAlignment="1">
      <alignment horizontal="center" vertical="top"/>
    </xf>
    <xf numFmtId="49" fontId="9" fillId="41" borderId="10" xfId="0" applyNumberFormat="1" applyFont="1" applyFill="1" applyBorder="1" applyAlignment="1">
      <alignment horizontal="center" vertical="top"/>
    </xf>
    <xf numFmtId="176" fontId="24" fillId="41" borderId="10" xfId="0" applyNumberFormat="1" applyFont="1" applyFill="1" applyBorder="1" applyAlignment="1">
      <alignment horizontal="center" vertical="top" wrapText="1"/>
    </xf>
    <xf numFmtId="0" fontId="9" fillId="41" borderId="10" xfId="0" applyFont="1" applyFill="1" applyBorder="1" applyAlignment="1">
      <alignment horizontal="center" vertical="top" wrapText="1"/>
    </xf>
    <xf numFmtId="180" fontId="24" fillId="41" borderId="10" xfId="0" applyNumberFormat="1" applyFont="1" applyFill="1" applyBorder="1" applyAlignment="1">
      <alignment horizontal="center" vertical="top" wrapText="1"/>
    </xf>
    <xf numFmtId="0" fontId="9" fillId="51" borderId="10" xfId="0" applyFont="1" applyFill="1" applyBorder="1" applyAlignment="1">
      <alignment horizontal="center" vertical="top" wrapText="1"/>
    </xf>
    <xf numFmtId="172" fontId="12" fillId="42" borderId="10" xfId="57" applyNumberFormat="1" applyFont="1" applyFill="1" applyBorder="1" applyAlignment="1" applyProtection="1">
      <alignment horizontal="center" vertical="top"/>
      <protection/>
    </xf>
    <xf numFmtId="0" fontId="18" fillId="44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top" wrapText="1"/>
    </xf>
    <xf numFmtId="3" fontId="26" fillId="0" borderId="2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176" fontId="5" fillId="0" borderId="0" xfId="0" applyNumberFormat="1" applyFont="1" applyFill="1" applyBorder="1" applyAlignment="1">
      <alignment horizontal="left" vertical="top" wrapText="1"/>
    </xf>
    <xf numFmtId="176" fontId="24" fillId="55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/>
    </xf>
    <xf numFmtId="0" fontId="14" fillId="56" borderId="10" xfId="0" applyFont="1" applyFill="1" applyBorder="1" applyAlignment="1">
      <alignment horizontal="justify" vertical="top" wrapText="1"/>
    </xf>
    <xf numFmtId="0" fontId="14" fillId="9" borderId="10" xfId="0" applyFont="1" applyFill="1" applyBorder="1" applyAlignment="1">
      <alignment horizontal="justify" vertical="top" wrapText="1"/>
    </xf>
    <xf numFmtId="0" fontId="14" fillId="9" borderId="10" xfId="0" applyFont="1" applyFill="1" applyBorder="1" applyAlignment="1">
      <alignment horizontal="justify" vertical="top" wrapText="1"/>
    </xf>
    <xf numFmtId="0" fontId="14" fillId="9" borderId="10" xfId="0" applyFont="1" applyFill="1" applyBorder="1" applyAlignment="1">
      <alignment horizontal="left" vertical="top" wrapText="1"/>
    </xf>
    <xf numFmtId="0" fontId="14" fillId="9" borderId="10" xfId="0" applyFont="1" applyFill="1" applyBorder="1" applyAlignment="1">
      <alignment horizontal="left" vertical="top" wrapText="1"/>
    </xf>
    <xf numFmtId="0" fontId="17" fillId="16" borderId="10" xfId="0" applyFont="1" applyFill="1" applyBorder="1" applyAlignment="1">
      <alignment horizontal="justify" vertical="top" wrapText="1"/>
    </xf>
    <xf numFmtId="0" fontId="17" fillId="57" borderId="10" xfId="0" applyFont="1" applyFill="1" applyBorder="1" applyAlignment="1">
      <alignment horizontal="justify" vertical="top" wrapText="1"/>
    </xf>
    <xf numFmtId="0" fontId="17" fillId="16" borderId="10" xfId="0" applyFont="1" applyFill="1" applyBorder="1" applyAlignment="1">
      <alignment horizontal="justify" vertical="top" wrapText="1"/>
    </xf>
    <xf numFmtId="0" fontId="17" fillId="16" borderId="10" xfId="0" applyFont="1" applyFill="1" applyBorder="1" applyAlignment="1">
      <alignment horizontal="left" vertical="top" wrapText="1"/>
    </xf>
    <xf numFmtId="0" fontId="14" fillId="16" borderId="10" xfId="0" applyFont="1" applyFill="1" applyBorder="1" applyAlignment="1">
      <alignment horizontal="left" vertical="top" wrapText="1"/>
    </xf>
    <xf numFmtId="0" fontId="14" fillId="16" borderId="10" xfId="0" applyFont="1" applyFill="1" applyBorder="1" applyAlignment="1">
      <alignment horizontal="justify" vertical="top" wrapText="1"/>
    </xf>
    <xf numFmtId="183" fontId="24" fillId="41" borderId="10" xfId="0" applyNumberFormat="1" applyFont="1" applyFill="1" applyBorder="1" applyAlignment="1">
      <alignment horizontal="center" vertical="top" wrapText="1"/>
    </xf>
    <xf numFmtId="176" fontId="24" fillId="41" borderId="10" xfId="0" applyNumberFormat="1" applyFont="1" applyFill="1" applyBorder="1" applyAlignment="1">
      <alignment horizontal="center" vertical="top"/>
    </xf>
    <xf numFmtId="49" fontId="24" fillId="41" borderId="10" xfId="0" applyNumberFormat="1" applyFont="1" applyFill="1" applyBorder="1" applyAlignment="1">
      <alignment horizontal="center" vertical="top"/>
    </xf>
    <xf numFmtId="0" fontId="24" fillId="41" borderId="10" xfId="0" applyFont="1" applyFill="1" applyBorder="1" applyAlignment="1">
      <alignment horizontal="center" vertical="top" wrapText="1"/>
    </xf>
    <xf numFmtId="175" fontId="24" fillId="51" borderId="10" xfId="0" applyNumberFormat="1" applyFont="1" applyFill="1" applyBorder="1" applyAlignment="1">
      <alignment horizontal="center" vertical="top" wrapText="1"/>
    </xf>
    <xf numFmtId="0" fontId="17" fillId="57" borderId="10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center" vertical="top"/>
    </xf>
    <xf numFmtId="0" fontId="24" fillId="0" borderId="23" xfId="0" applyFont="1" applyFill="1" applyBorder="1" applyAlignment="1">
      <alignment horizontal="center" vertical="top"/>
    </xf>
    <xf numFmtId="182" fontId="24" fillId="41" borderId="10" xfId="0" applyNumberFormat="1" applyFont="1" applyFill="1" applyBorder="1" applyAlignment="1">
      <alignment horizontal="center" vertical="top" wrapText="1"/>
    </xf>
    <xf numFmtId="178" fontId="24" fillId="41" borderId="10" xfId="0" applyNumberFormat="1" applyFont="1" applyFill="1" applyBorder="1" applyAlignment="1">
      <alignment horizontal="center" vertical="top" wrapText="1"/>
    </xf>
    <xf numFmtId="0" fontId="17" fillId="42" borderId="10" xfId="0" applyFont="1" applyFill="1" applyBorder="1" applyAlignment="1">
      <alignment horizontal="left" vertical="top" wrapText="1"/>
    </xf>
    <xf numFmtId="0" fontId="24" fillId="34" borderId="2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top"/>
    </xf>
    <xf numFmtId="0" fontId="2" fillId="58" borderId="0" xfId="0" applyFont="1" applyFill="1" applyAlignment="1">
      <alignment horizontal="center" vertical="top" wrapText="1"/>
    </xf>
    <xf numFmtId="0" fontId="16" fillId="0" borderId="0" xfId="0" applyNumberFormat="1" applyFont="1" applyAlignment="1">
      <alignment horizontal="righ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44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7" fillId="42" borderId="24" xfId="0" applyFont="1" applyFill="1" applyBorder="1" applyAlignment="1">
      <alignment horizontal="left" vertical="center" wrapText="1"/>
    </xf>
    <xf numFmtId="0" fontId="17" fillId="42" borderId="25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top"/>
    </xf>
    <xf numFmtId="172" fontId="12" fillId="0" borderId="10" xfId="57" applyNumberFormat="1" applyFont="1" applyFill="1" applyBorder="1" applyAlignment="1" applyProtection="1">
      <alignment horizontal="center" vertical="top" wrapText="1"/>
      <protection/>
    </xf>
    <xf numFmtId="172" fontId="12" fillId="42" borderId="10" xfId="57" applyNumberFormat="1" applyFont="1" applyFill="1" applyBorder="1" applyAlignment="1" applyProtection="1">
      <alignment horizontal="center" vertical="top"/>
      <protection/>
    </xf>
    <xf numFmtId="172" fontId="12" fillId="0" borderId="10" xfId="57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2"/>
  <sheetViews>
    <sheetView tabSelected="1" view="pageBreakPreview" zoomScaleNormal="50" zoomScaleSheetLayoutView="100" workbookViewId="0" topLeftCell="U1">
      <selection activeCell="AZ151" activeCellId="7" sqref="AZ26 AZ45 AZ58 AZ89 AZ104 AZ123 AZ138 AZ151"/>
    </sheetView>
  </sheetViews>
  <sheetFormatPr defaultColWidth="9.140625" defaultRowHeight="15"/>
  <cols>
    <col min="1" max="1" width="3.421875" style="1" customWidth="1"/>
    <col min="2" max="2" width="3.28125" style="1" customWidth="1"/>
    <col min="3" max="3" width="3.7109375" style="1" customWidth="1"/>
    <col min="4" max="4" width="3.421875" style="1" customWidth="1"/>
    <col min="5" max="5" width="3.28125" style="1" customWidth="1"/>
    <col min="6" max="6" width="3.421875" style="1" customWidth="1"/>
    <col min="7" max="7" width="3.7109375" style="1" customWidth="1"/>
    <col min="8" max="8" width="5.28125" style="1" customWidth="1"/>
    <col min="9" max="9" width="4.140625" style="1" customWidth="1"/>
    <col min="10" max="10" width="5.28125" style="1" customWidth="1"/>
    <col min="11" max="12" width="4.8515625" style="1" customWidth="1"/>
    <col min="13" max="13" width="5.140625" style="1" customWidth="1"/>
    <col min="14" max="16" width="3.7109375" style="1" customWidth="1"/>
    <col min="17" max="17" width="5.8515625" style="1" customWidth="1"/>
    <col min="18" max="20" width="0" style="2" hidden="1" customWidth="1"/>
    <col min="21" max="21" width="3.7109375" style="2" customWidth="1"/>
    <col min="22" max="22" width="3.28125" style="2" customWidth="1"/>
    <col min="23" max="23" width="3.7109375" style="2" customWidth="1"/>
    <col min="24" max="24" width="3.28125" style="2" customWidth="1"/>
    <col min="25" max="25" width="5.140625" style="2" customWidth="1"/>
    <col min="26" max="26" width="5.57421875" style="2" customWidth="1"/>
    <col min="27" max="27" width="4.57421875" style="2" customWidth="1"/>
    <col min="28" max="28" width="4.00390625" style="2" customWidth="1"/>
    <col min="29" max="29" width="3.140625" style="2" customWidth="1"/>
    <col min="30" max="30" width="3.421875" style="2" customWidth="1"/>
    <col min="31" max="31" width="46.00390625" style="3" customWidth="1"/>
    <col min="32" max="32" width="9.57421875" style="4" customWidth="1"/>
    <col min="33" max="44" width="0" style="5" hidden="1" customWidth="1"/>
    <col min="45" max="45" width="0" style="6" hidden="1" customWidth="1"/>
    <col min="46" max="46" width="0" style="7" hidden="1" customWidth="1"/>
    <col min="47" max="47" width="14.8515625" style="164" customWidth="1"/>
    <col min="48" max="48" width="13.00390625" style="356" customWidth="1"/>
    <col min="49" max="49" width="14.57421875" style="356" customWidth="1"/>
    <col min="50" max="50" width="13.00390625" style="7" customWidth="1"/>
    <col min="51" max="51" width="12.7109375" style="7" customWidth="1"/>
    <col min="52" max="52" width="16.140625" style="247" customWidth="1"/>
    <col min="53" max="53" width="7.57421875" style="254" customWidth="1"/>
    <col min="54" max="54" width="0" style="5" hidden="1" customWidth="1"/>
    <col min="55" max="55" width="0" style="8" hidden="1" customWidth="1"/>
    <col min="56" max="74" width="0" style="5" hidden="1" customWidth="1"/>
    <col min="75" max="75" width="13.28125" style="9" customWidth="1"/>
    <col min="76" max="77" width="9.140625" style="10" customWidth="1"/>
    <col min="78" max="78" width="18.00390625" style="10" customWidth="1"/>
    <col min="79" max="125" width="9.140625" style="10" customWidth="1"/>
    <col min="126" max="16384" width="9.140625" style="11" customWidth="1"/>
  </cols>
  <sheetData>
    <row r="1" spans="1:53" ht="53.25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AE1" s="151"/>
      <c r="AF1" s="152"/>
      <c r="AU1" s="385" t="s">
        <v>211</v>
      </c>
      <c r="AV1" s="385"/>
      <c r="AW1" s="385"/>
      <c r="AX1" s="385"/>
      <c r="AY1" s="385"/>
      <c r="AZ1" s="385"/>
      <c r="BA1" s="385"/>
    </row>
    <row r="2" spans="1:32" ht="12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AE2" s="151"/>
      <c r="AF2" s="152"/>
    </row>
    <row r="3" spans="1:256" s="21" customFormat="1" ht="21.7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271"/>
      <c r="S3" s="271"/>
      <c r="T3" s="271"/>
      <c r="U3" s="271"/>
      <c r="V3" s="27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  <c r="AT3" s="14"/>
      <c r="AU3" s="388" t="s">
        <v>204</v>
      </c>
      <c r="AV3" s="389"/>
      <c r="AW3" s="389"/>
      <c r="AX3" s="389"/>
      <c r="AY3" s="389"/>
      <c r="AZ3" s="389"/>
      <c r="BA3" s="389"/>
      <c r="BB3" s="16"/>
      <c r="BC3" s="17"/>
      <c r="BD3" s="16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9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1" customFormat="1" ht="21.75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271"/>
      <c r="S4" s="271"/>
      <c r="T4" s="271"/>
      <c r="U4" s="271"/>
      <c r="V4" s="27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  <c r="AT4" s="14"/>
      <c r="AU4" s="389"/>
      <c r="AV4" s="389"/>
      <c r="AW4" s="389"/>
      <c r="AX4" s="389"/>
      <c r="AY4" s="389"/>
      <c r="AZ4" s="389"/>
      <c r="BA4" s="389"/>
      <c r="BB4" s="16"/>
      <c r="BC4" s="17"/>
      <c r="BD4" s="16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9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1" customFormat="1" ht="21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3"/>
      <c r="AT5" s="14"/>
      <c r="AU5" s="389"/>
      <c r="AV5" s="389"/>
      <c r="AW5" s="389"/>
      <c r="AX5" s="389"/>
      <c r="AY5" s="389"/>
      <c r="AZ5" s="389"/>
      <c r="BA5" s="389"/>
      <c r="BB5" s="16"/>
      <c r="BC5" s="17"/>
      <c r="BD5" s="16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9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1" customFormat="1" ht="18.75" customHeight="1" hidden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4"/>
      <c r="AU6" s="158"/>
      <c r="AV6" s="14"/>
      <c r="AW6" s="14"/>
      <c r="AX6" s="14"/>
      <c r="AY6" s="14"/>
      <c r="AZ6" s="241"/>
      <c r="BA6" s="248"/>
      <c r="BB6" s="23"/>
      <c r="BC6" s="24"/>
      <c r="BD6" s="23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9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1" customFormat="1" ht="18.75">
      <c r="A7" s="390" t="s">
        <v>0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25"/>
      <c r="BC7" s="26"/>
      <c r="BD7" s="25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9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1" customFormat="1" ht="35.25" customHeight="1">
      <c r="A8" s="324"/>
      <c r="B8" s="324"/>
      <c r="C8" s="390" t="s">
        <v>205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25"/>
      <c r="BC8" s="26"/>
      <c r="BD8" s="25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9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1" customFormat="1" ht="18.75">
      <c r="A9" s="324"/>
      <c r="B9" s="324"/>
      <c r="C9" s="386" t="s">
        <v>82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28"/>
      <c r="BC9" s="29"/>
      <c r="BD9" s="2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9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1" customFormat="1" ht="19.5" customHeight="1">
      <c r="A10" s="324"/>
      <c r="B10" s="324"/>
      <c r="C10" s="324"/>
      <c r="D10" s="324"/>
      <c r="E10" s="324"/>
      <c r="F10" s="324"/>
      <c r="G10" s="324"/>
      <c r="H10" s="324"/>
      <c r="I10" s="324" t="s">
        <v>1</v>
      </c>
      <c r="J10" s="324"/>
      <c r="K10" s="324"/>
      <c r="L10" s="324"/>
      <c r="M10" s="324"/>
      <c r="N10" s="324"/>
      <c r="O10" s="324"/>
      <c r="P10" s="324"/>
      <c r="Q10" s="324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2"/>
      <c r="AU10" s="159"/>
      <c r="AV10" s="32"/>
      <c r="AW10" s="32"/>
      <c r="AX10" s="32"/>
      <c r="AY10" s="32"/>
      <c r="AZ10" s="242"/>
      <c r="BA10" s="249"/>
      <c r="BB10" s="33"/>
      <c r="BC10" s="34"/>
      <c r="BD10" s="33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9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1" customFormat="1" ht="36.75" customHeight="1">
      <c r="A11" s="324"/>
      <c r="B11" s="324"/>
      <c r="C11" s="324"/>
      <c r="D11" s="324"/>
      <c r="E11" s="324"/>
      <c r="F11" s="324"/>
      <c r="G11" s="324"/>
      <c r="H11" s="324"/>
      <c r="I11" s="387" t="s">
        <v>206</v>
      </c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5"/>
      <c r="BC11" s="36"/>
      <c r="BD11" s="35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9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1" customFormat="1" ht="37.5" customHeight="1">
      <c r="A12" s="324"/>
      <c r="B12" s="324"/>
      <c r="C12" s="324"/>
      <c r="D12" s="324"/>
      <c r="E12" s="324"/>
      <c r="F12" s="324"/>
      <c r="G12" s="324"/>
      <c r="H12" s="324"/>
      <c r="I12" s="387" t="s">
        <v>207</v>
      </c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5"/>
      <c r="BC12" s="36"/>
      <c r="BD12" s="35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1" customFormat="1" ht="18" customHeight="1">
      <c r="A13" s="324"/>
      <c r="B13" s="324"/>
      <c r="C13" s="324"/>
      <c r="D13" s="324"/>
      <c r="E13" s="324"/>
      <c r="F13" s="324"/>
      <c r="G13" s="324"/>
      <c r="H13" s="324"/>
      <c r="I13" s="387" t="s">
        <v>2</v>
      </c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37"/>
      <c r="AT13" s="15"/>
      <c r="AU13" s="160"/>
      <c r="AV13" s="15"/>
      <c r="AW13" s="15"/>
      <c r="AX13" s="15"/>
      <c r="AY13" s="15"/>
      <c r="AZ13" s="243"/>
      <c r="BA13" s="250"/>
      <c r="BB13" s="35"/>
      <c r="BC13" s="36"/>
      <c r="BD13" s="35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9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1" customFormat="1" ht="19.5" customHeight="1">
      <c r="A14" s="324"/>
      <c r="B14" s="324"/>
      <c r="C14" s="324"/>
      <c r="D14" s="324"/>
      <c r="E14" s="324"/>
      <c r="F14" s="324"/>
      <c r="G14" s="324"/>
      <c r="H14" s="324"/>
      <c r="I14" s="387" t="s">
        <v>3</v>
      </c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37"/>
      <c r="AT14" s="15"/>
      <c r="AU14" s="160"/>
      <c r="AV14" s="15"/>
      <c r="AW14" s="15"/>
      <c r="AX14" s="15"/>
      <c r="AY14" s="15"/>
      <c r="AZ14" s="243"/>
      <c r="BA14" s="250"/>
      <c r="BB14" s="35"/>
      <c r="BC14" s="36"/>
      <c r="BD14" s="35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1" customFormat="1" ht="40.5" customHeight="1">
      <c r="A15" s="324"/>
      <c r="B15" s="324"/>
      <c r="C15" s="324"/>
      <c r="D15" s="324"/>
      <c r="E15" s="324"/>
      <c r="F15" s="324"/>
      <c r="G15" s="324"/>
      <c r="H15" s="324"/>
      <c r="I15" s="387" t="s">
        <v>4</v>
      </c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37"/>
      <c r="AT15" s="15"/>
      <c r="AU15" s="160"/>
      <c r="AV15" s="15"/>
      <c r="AW15" s="15"/>
      <c r="AX15" s="15"/>
      <c r="AY15" s="15"/>
      <c r="AZ15" s="357"/>
      <c r="BA15" s="250"/>
      <c r="BB15" s="35"/>
      <c r="BC15" s="36"/>
      <c r="BD15" s="35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9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1" customFormat="1" ht="15.75" customHeight="1">
      <c r="A16" s="324"/>
      <c r="B16" s="324"/>
      <c r="C16" s="324"/>
      <c r="D16" s="324"/>
      <c r="E16" s="324"/>
      <c r="F16" s="324"/>
      <c r="G16" s="324"/>
      <c r="H16" s="324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5"/>
      <c r="BC16" s="36"/>
      <c r="BD16" s="35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9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51" customFormat="1" ht="15.75">
      <c r="A17" s="325"/>
      <c r="B17" s="325"/>
      <c r="C17" s="325"/>
      <c r="D17" s="325"/>
      <c r="E17" s="325"/>
      <c r="F17" s="325"/>
      <c r="G17" s="325"/>
      <c r="H17" s="325"/>
      <c r="I17" s="326"/>
      <c r="J17" s="326"/>
      <c r="K17" s="326"/>
      <c r="L17" s="326"/>
      <c r="M17" s="326"/>
      <c r="N17" s="326"/>
      <c r="O17" s="326"/>
      <c r="P17" s="326"/>
      <c r="Q17" s="326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/>
      <c r="AF17" s="38"/>
      <c r="AG17" s="38"/>
      <c r="AH17" s="40"/>
      <c r="AI17" s="40"/>
      <c r="AJ17" s="40"/>
      <c r="AK17" s="40"/>
      <c r="AL17" s="40"/>
      <c r="AM17" s="40"/>
      <c r="AN17" s="40"/>
      <c r="AO17" s="40"/>
      <c r="AP17" s="40"/>
      <c r="AQ17" s="41"/>
      <c r="AR17" s="42"/>
      <c r="AS17" s="43"/>
      <c r="AT17" s="44"/>
      <c r="AU17" s="161"/>
      <c r="AV17" s="44"/>
      <c r="AW17" s="44"/>
      <c r="AX17" s="44"/>
      <c r="AY17" s="44"/>
      <c r="AZ17" s="244"/>
      <c r="BA17" s="251"/>
      <c r="BB17" s="45"/>
      <c r="BC17" s="46"/>
      <c r="BD17" s="45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8"/>
      <c r="BW17" s="49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126" s="61" customFormat="1" ht="12" customHeight="1">
      <c r="A18" s="392" t="s">
        <v>5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 t="s">
        <v>6</v>
      </c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 t="s">
        <v>7</v>
      </c>
      <c r="AG18" s="392" t="s">
        <v>8</v>
      </c>
      <c r="AH18" s="392" t="s">
        <v>9</v>
      </c>
      <c r="AI18" s="392" t="s">
        <v>10</v>
      </c>
      <c r="AJ18" s="392"/>
      <c r="AK18" s="392"/>
      <c r="AL18" s="392"/>
      <c r="AM18" s="392"/>
      <c r="AN18" s="392"/>
      <c r="AO18" s="394" t="s">
        <v>11</v>
      </c>
      <c r="AP18" s="394"/>
      <c r="AQ18" s="55"/>
      <c r="AR18" s="55"/>
      <c r="AS18" s="395" t="s">
        <v>12</v>
      </c>
      <c r="AT18" s="392" t="s">
        <v>13</v>
      </c>
      <c r="AU18" s="392" t="s">
        <v>149</v>
      </c>
      <c r="AV18" s="392"/>
      <c r="AW18" s="392"/>
      <c r="AX18" s="392"/>
      <c r="AY18" s="392"/>
      <c r="AZ18" s="394" t="s">
        <v>11</v>
      </c>
      <c r="BA18" s="394"/>
      <c r="BB18" s="56"/>
      <c r="BC18" s="57"/>
      <c r="BD18" s="57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9"/>
      <c r="BW18" s="49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60"/>
    </row>
    <row r="19" spans="1:125" s="51" customFormat="1" ht="12" customHeight="1">
      <c r="A19" s="391" t="s">
        <v>14</v>
      </c>
      <c r="B19" s="391"/>
      <c r="C19" s="391"/>
      <c r="D19" s="391" t="s">
        <v>15</v>
      </c>
      <c r="E19" s="391"/>
      <c r="F19" s="391" t="s">
        <v>16</v>
      </c>
      <c r="G19" s="391"/>
      <c r="H19" s="391" t="s">
        <v>17</v>
      </c>
      <c r="I19" s="391"/>
      <c r="J19" s="391"/>
      <c r="K19" s="391"/>
      <c r="L19" s="391"/>
      <c r="M19" s="391"/>
      <c r="N19" s="391"/>
      <c r="O19" s="391"/>
      <c r="P19" s="391"/>
      <c r="Q19" s="391"/>
      <c r="R19" s="392" t="s">
        <v>18</v>
      </c>
      <c r="S19" s="392"/>
      <c r="T19" s="392"/>
      <c r="U19" s="396" t="s">
        <v>19</v>
      </c>
      <c r="V19" s="396"/>
      <c r="W19" s="396" t="s">
        <v>20</v>
      </c>
      <c r="X19" s="396" t="s">
        <v>21</v>
      </c>
      <c r="Y19" s="396" t="s">
        <v>22</v>
      </c>
      <c r="Z19" s="396" t="s">
        <v>23</v>
      </c>
      <c r="AA19" s="396"/>
      <c r="AB19" s="396"/>
      <c r="AC19" s="396" t="s">
        <v>24</v>
      </c>
      <c r="AD19" s="396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4"/>
      <c r="AP19" s="394"/>
      <c r="AQ19" s="55"/>
      <c r="AR19" s="55"/>
      <c r="AS19" s="395"/>
      <c r="AT19" s="392"/>
      <c r="AU19" s="392"/>
      <c r="AV19" s="392"/>
      <c r="AW19" s="392"/>
      <c r="AX19" s="392"/>
      <c r="AY19" s="392"/>
      <c r="AZ19" s="394"/>
      <c r="BA19" s="394"/>
      <c r="BB19" s="62"/>
      <c r="BC19" s="63"/>
      <c r="BD19" s="63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5"/>
      <c r="BW19" s="49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</row>
    <row r="20" spans="1:125" s="51" customFormat="1" ht="79.5" customHeight="1">
      <c r="A20" s="391"/>
      <c r="B20" s="391"/>
      <c r="C20" s="391"/>
      <c r="D20" s="391"/>
      <c r="E20" s="391"/>
      <c r="F20" s="391"/>
      <c r="G20" s="391"/>
      <c r="H20" s="391" t="s">
        <v>19</v>
      </c>
      <c r="I20" s="391"/>
      <c r="J20" s="327" t="s">
        <v>20</v>
      </c>
      <c r="K20" s="391" t="s">
        <v>25</v>
      </c>
      <c r="L20" s="391"/>
      <c r="M20" s="391" t="s">
        <v>26</v>
      </c>
      <c r="N20" s="391"/>
      <c r="O20" s="391"/>
      <c r="P20" s="391"/>
      <c r="Q20" s="391"/>
      <c r="R20" s="392"/>
      <c r="S20" s="392"/>
      <c r="T20" s="392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2"/>
      <c r="AF20" s="392"/>
      <c r="AG20" s="392"/>
      <c r="AH20" s="392"/>
      <c r="AI20" s="53" t="s">
        <v>27</v>
      </c>
      <c r="AJ20" s="53" t="s">
        <v>28</v>
      </c>
      <c r="AK20" s="53" t="s">
        <v>29</v>
      </c>
      <c r="AL20" s="53" t="s">
        <v>30</v>
      </c>
      <c r="AM20" s="53" t="s">
        <v>31</v>
      </c>
      <c r="AN20" s="53" t="s">
        <v>32</v>
      </c>
      <c r="AO20" s="54" t="s">
        <v>33</v>
      </c>
      <c r="AP20" s="54" t="s">
        <v>34</v>
      </c>
      <c r="AQ20" s="55"/>
      <c r="AR20" s="55"/>
      <c r="AS20" s="395"/>
      <c r="AT20" s="392"/>
      <c r="AU20" s="162" t="s">
        <v>147</v>
      </c>
      <c r="AV20" s="53" t="s">
        <v>148</v>
      </c>
      <c r="AW20" s="53" t="s">
        <v>181</v>
      </c>
      <c r="AX20" s="53" t="s">
        <v>182</v>
      </c>
      <c r="AY20" s="53" t="s">
        <v>183</v>
      </c>
      <c r="AZ20" s="245" t="s">
        <v>33</v>
      </c>
      <c r="BA20" s="252" t="s">
        <v>34</v>
      </c>
      <c r="BB20" s="56"/>
      <c r="BC20" s="57"/>
      <c r="BD20" s="57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9"/>
      <c r="BW20" s="49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</row>
    <row r="21" spans="1:125" s="51" customFormat="1" ht="12" hidden="1">
      <c r="A21" s="328">
        <v>1</v>
      </c>
      <c r="B21" s="328">
        <f aca="true" t="shared" si="0" ref="B21:J21">A21+1</f>
        <v>2</v>
      </c>
      <c r="C21" s="328">
        <f t="shared" si="0"/>
        <v>3</v>
      </c>
      <c r="D21" s="328">
        <f t="shared" si="0"/>
        <v>4</v>
      </c>
      <c r="E21" s="328">
        <f t="shared" si="0"/>
        <v>5</v>
      </c>
      <c r="F21" s="328">
        <f t="shared" si="0"/>
        <v>6</v>
      </c>
      <c r="G21" s="328">
        <f t="shared" si="0"/>
        <v>7</v>
      </c>
      <c r="H21" s="328">
        <f t="shared" si="0"/>
        <v>8</v>
      </c>
      <c r="I21" s="328">
        <f t="shared" si="0"/>
        <v>9</v>
      </c>
      <c r="J21" s="328">
        <f t="shared" si="0"/>
        <v>10</v>
      </c>
      <c r="K21" s="328"/>
      <c r="L21" s="328">
        <f>J21+1</f>
        <v>11</v>
      </c>
      <c r="M21" s="328">
        <f>L21+1</f>
        <v>12</v>
      </c>
      <c r="N21" s="328">
        <f>M21+1</f>
        <v>13</v>
      </c>
      <c r="O21" s="328"/>
      <c r="P21" s="328"/>
      <c r="Q21" s="328">
        <f>N21+1</f>
        <v>14</v>
      </c>
      <c r="R21" s="66">
        <f aca="true" t="shared" si="1" ref="R21:AR21">Q21+1</f>
        <v>15</v>
      </c>
      <c r="S21" s="66">
        <f t="shared" si="1"/>
        <v>16</v>
      </c>
      <c r="T21" s="66">
        <f t="shared" si="1"/>
        <v>17</v>
      </c>
      <c r="U21" s="66">
        <f t="shared" si="1"/>
        <v>18</v>
      </c>
      <c r="V21" s="66">
        <f t="shared" si="1"/>
        <v>19</v>
      </c>
      <c r="W21" s="66">
        <f t="shared" si="1"/>
        <v>20</v>
      </c>
      <c r="X21" s="66">
        <f t="shared" si="1"/>
        <v>21</v>
      </c>
      <c r="Y21" s="66">
        <f t="shared" si="1"/>
        <v>22</v>
      </c>
      <c r="Z21" s="66">
        <f t="shared" si="1"/>
        <v>23</v>
      </c>
      <c r="AA21" s="66">
        <f t="shared" si="1"/>
        <v>24</v>
      </c>
      <c r="AB21" s="66">
        <f t="shared" si="1"/>
        <v>25</v>
      </c>
      <c r="AC21" s="66">
        <f t="shared" si="1"/>
        <v>26</v>
      </c>
      <c r="AD21" s="66">
        <f t="shared" si="1"/>
        <v>27</v>
      </c>
      <c r="AE21" s="66">
        <f t="shared" si="1"/>
        <v>28</v>
      </c>
      <c r="AF21" s="66">
        <f t="shared" si="1"/>
        <v>29</v>
      </c>
      <c r="AG21" s="66">
        <f t="shared" si="1"/>
        <v>30</v>
      </c>
      <c r="AH21" s="66">
        <f t="shared" si="1"/>
        <v>31</v>
      </c>
      <c r="AI21" s="66">
        <f t="shared" si="1"/>
        <v>32</v>
      </c>
      <c r="AJ21" s="66">
        <f t="shared" si="1"/>
        <v>33</v>
      </c>
      <c r="AK21" s="66">
        <f t="shared" si="1"/>
        <v>34</v>
      </c>
      <c r="AL21" s="66">
        <f t="shared" si="1"/>
        <v>35</v>
      </c>
      <c r="AM21" s="66">
        <f t="shared" si="1"/>
        <v>36</v>
      </c>
      <c r="AN21" s="66">
        <f t="shared" si="1"/>
        <v>37</v>
      </c>
      <c r="AO21" s="66">
        <f t="shared" si="1"/>
        <v>38</v>
      </c>
      <c r="AP21" s="66">
        <f t="shared" si="1"/>
        <v>39</v>
      </c>
      <c r="AQ21" s="66">
        <f t="shared" si="1"/>
        <v>40</v>
      </c>
      <c r="AR21" s="66">
        <f t="shared" si="1"/>
        <v>41</v>
      </c>
      <c r="AS21" s="67"/>
      <c r="AT21" s="53"/>
      <c r="AU21" s="157">
        <f>AR21+1</f>
        <v>42</v>
      </c>
      <c r="AV21" s="66"/>
      <c r="AW21" s="66"/>
      <c r="AX21" s="66"/>
      <c r="AY21" s="66"/>
      <c r="AZ21" s="236" t="e">
        <f>#REF!+1</f>
        <v>#REF!</v>
      </c>
      <c r="BA21" s="235" t="e">
        <f>AZ21+1</f>
        <v>#REF!</v>
      </c>
      <c r="BB21" s="68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70"/>
      <c r="BW21" s="71"/>
      <c r="BX21" s="71"/>
      <c r="BY21" s="71"/>
      <c r="BZ21" s="71"/>
      <c r="CA21" s="71"/>
      <c r="CB21" s="71"/>
      <c r="CC21" s="71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</row>
    <row r="22" spans="1:125" s="84" customFormat="1" ht="17.2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72"/>
      <c r="S22" s="72"/>
      <c r="T22" s="72"/>
      <c r="U22" s="72">
        <v>3</v>
      </c>
      <c r="V22" s="72">
        <v>7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309" t="s">
        <v>107</v>
      </c>
      <c r="AF22" s="300" t="s">
        <v>35</v>
      </c>
      <c r="AG22" s="74" t="e">
        <f>AG26+#REF!+#REF!+#REF!</f>
        <v>#REF!</v>
      </c>
      <c r="AH22" s="74" t="e">
        <f>AH26+#REF!+#REF!+#REF!</f>
        <v>#REF!</v>
      </c>
      <c r="AI22" s="74" t="e">
        <f>AI26+#REF!+#REF!+#REF!</f>
        <v>#REF!</v>
      </c>
      <c r="AJ22" s="74" t="e">
        <f>AJ26+#REF!+#REF!+#REF!</f>
        <v>#REF!</v>
      </c>
      <c r="AK22" s="74" t="e">
        <f>AK26+#REF!+#REF!+#REF!</f>
        <v>#REF!</v>
      </c>
      <c r="AL22" s="74" t="e">
        <f>AL26+#REF!+#REF!+#REF!</f>
        <v>#REF!</v>
      </c>
      <c r="AM22" s="74"/>
      <c r="AN22" s="74"/>
      <c r="AO22" s="75"/>
      <c r="AP22" s="75" t="e">
        <f>AP26+#REF!+#REF!+#REF!</f>
        <v>#REF!</v>
      </c>
      <c r="AQ22" s="75"/>
      <c r="AR22" s="75"/>
      <c r="AS22" s="399"/>
      <c r="AT22" s="76"/>
      <c r="AU22" s="358">
        <f>SUM(AU26,AU45,AU58,AU89,AU104,AU123,AU138,AU151)</f>
        <v>19528.801000000003</v>
      </c>
      <c r="AV22" s="358">
        <f>SUM(AV26,AV45,AV58,AV89,AV104,AV123,AV138,AV151)</f>
        <v>10451.91</v>
      </c>
      <c r="AW22" s="358">
        <f>SUM(AW26,AW45,AW58,AW89,AW104,AW123,AW138,AW151)</f>
        <v>10354.805</v>
      </c>
      <c r="AX22" s="358">
        <f>SUM(AX26,AX45,AX58,AX89,AX104,AX123,AX138,AX151)</f>
        <v>10639.805</v>
      </c>
      <c r="AY22" s="358">
        <f>SUM(AY26,AY45,AY58,AY89,AY104,AY123,AY138,AY151)</f>
        <v>11104.305</v>
      </c>
      <c r="AZ22" s="358">
        <f>AY22+AX22+AW22+AV22+AU22</f>
        <v>62079.626000000004</v>
      </c>
      <c r="BA22" s="359" t="s">
        <v>184</v>
      </c>
      <c r="BB22" s="78"/>
      <c r="BC22" s="79"/>
      <c r="BD22" s="79"/>
      <c r="BE22" s="80" t="e">
        <f>BE26+#REF!+#REF!+#REF!</f>
        <v>#REF!</v>
      </c>
      <c r="BF22" s="80" t="e">
        <f>BF26+#REF!+#REF!+#REF!</f>
        <v>#REF!</v>
      </c>
      <c r="BG22" s="80" t="e">
        <f>BG26+#REF!+#REF!+#REF!</f>
        <v>#REF!</v>
      </c>
      <c r="BH22" s="80" t="e">
        <f>BH26+#REF!+#REF!+#REF!</f>
        <v>#REF!</v>
      </c>
      <c r="BI22" s="80" t="e">
        <f>BI26+#REF!+#REF!+#REF!</f>
        <v>#REF!</v>
      </c>
      <c r="BJ22" s="80" t="e">
        <f>BJ26+#REF!+#REF!+#REF!</f>
        <v>#REF!</v>
      </c>
      <c r="BK22" s="80" t="e">
        <f>BK26+#REF!+#REF!+#REF!</f>
        <v>#REF!</v>
      </c>
      <c r="BL22" s="80" t="e">
        <f>BL26+#REF!+#REF!+#REF!</f>
        <v>#REF!</v>
      </c>
      <c r="BM22" s="80" t="e">
        <f>BM26+#REF!+#REF!+#REF!</f>
        <v>#REF!</v>
      </c>
      <c r="BN22" s="80" t="e">
        <f>BN26+#REF!+#REF!+#REF!</f>
        <v>#REF!</v>
      </c>
      <c r="BO22" s="80" t="e">
        <f>BO26+#REF!+#REF!+#REF!</f>
        <v>#REF!</v>
      </c>
      <c r="BP22" s="80" t="e">
        <f>BP26+#REF!+#REF!+#REF!</f>
        <v>#REF!</v>
      </c>
      <c r="BQ22" s="80" t="e">
        <f>BQ26+#REF!+#REF!+#REF!</f>
        <v>#REF!</v>
      </c>
      <c r="BR22" s="80" t="e">
        <f>BR26+#REF!+#REF!+#REF!</f>
        <v>#REF!</v>
      </c>
      <c r="BS22" s="80" t="e">
        <f>BS26+#REF!+#REF!+#REF!</f>
        <v>#REF!</v>
      </c>
      <c r="BT22" s="80" t="e">
        <f>BT26+#REF!+#REF!+#REF!</f>
        <v>#REF!</v>
      </c>
      <c r="BU22" s="80" t="e">
        <f>BU26+#REF!+#REF!+#REF!</f>
        <v>#REF!</v>
      </c>
      <c r="BV22" s="81"/>
      <c r="BW22" s="82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</row>
    <row r="23" spans="1:125" s="92" customFormat="1" ht="126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72"/>
      <c r="S23" s="72"/>
      <c r="T23" s="72"/>
      <c r="U23" s="72">
        <v>3</v>
      </c>
      <c r="V23" s="72">
        <v>7</v>
      </c>
      <c r="W23" s="72">
        <v>0</v>
      </c>
      <c r="X23" s="72">
        <v>1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196" t="s">
        <v>203</v>
      </c>
      <c r="AF23" s="300"/>
      <c r="AG23" s="75"/>
      <c r="AH23" s="75" t="s">
        <v>37</v>
      </c>
      <c r="AI23" s="75" t="s">
        <v>37</v>
      </c>
      <c r="AJ23" s="74"/>
      <c r="AK23" s="74"/>
      <c r="AL23" s="74"/>
      <c r="AM23" s="74"/>
      <c r="AN23" s="74"/>
      <c r="AO23" s="75"/>
      <c r="AP23" s="75"/>
      <c r="AQ23" s="75"/>
      <c r="AR23" s="75"/>
      <c r="AS23" s="399"/>
      <c r="AT23" s="77"/>
      <c r="AU23" s="273"/>
      <c r="AV23" s="273"/>
      <c r="AW23" s="273"/>
      <c r="AX23" s="273"/>
      <c r="AY23" s="273"/>
      <c r="AZ23" s="273"/>
      <c r="BA23" s="272"/>
      <c r="BB23" s="85"/>
      <c r="BC23" s="86"/>
      <c r="BD23" s="86"/>
      <c r="BE23" s="87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9"/>
      <c r="BW23" s="90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</row>
    <row r="24" spans="1:125" s="92" customFormat="1" ht="36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72"/>
      <c r="S24" s="72"/>
      <c r="T24" s="72"/>
      <c r="U24" s="72">
        <v>3</v>
      </c>
      <c r="V24" s="72">
        <v>7</v>
      </c>
      <c r="W24" s="72">
        <v>0</v>
      </c>
      <c r="X24" s="72">
        <v>1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1</v>
      </c>
      <c r="AE24" s="180" t="s">
        <v>105</v>
      </c>
      <c r="AF24" s="300" t="s">
        <v>106</v>
      </c>
      <c r="AG24" s="75"/>
      <c r="AH24" s="75"/>
      <c r="AI24" s="75"/>
      <c r="AJ24" s="74"/>
      <c r="AK24" s="74"/>
      <c r="AL24" s="74"/>
      <c r="AM24" s="74"/>
      <c r="AN24" s="74"/>
      <c r="AO24" s="75"/>
      <c r="AP24" s="75"/>
      <c r="AQ24" s="75"/>
      <c r="AR24" s="75"/>
      <c r="AS24" s="399"/>
      <c r="AT24" s="77"/>
      <c r="AU24" s="274">
        <f>(AU152/AU22)*100</f>
        <v>13.472409289233884</v>
      </c>
      <c r="AV24" s="274">
        <f>(AV152/AV22)*100</f>
        <v>23.49809747692049</v>
      </c>
      <c r="AW24" s="274">
        <f>(AW152/AW22)*100</f>
        <v>23.718457276597675</v>
      </c>
      <c r="AX24" s="274">
        <f>(AX152/AX22)*100</f>
        <v>23.083129812999392</v>
      </c>
      <c r="AY24" s="274">
        <f>(AY152/AY22)*100</f>
        <v>22.11754810409116</v>
      </c>
      <c r="AZ24" s="273" t="s">
        <v>36</v>
      </c>
      <c r="BA24" s="272" t="s">
        <v>184</v>
      </c>
      <c r="BB24" s="85"/>
      <c r="BC24" s="86"/>
      <c r="BD24" s="86"/>
      <c r="BE24" s="87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9"/>
      <c r="BW24" s="90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</row>
    <row r="25" spans="1:125" s="92" customFormat="1" ht="49.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72"/>
      <c r="S25" s="72"/>
      <c r="T25" s="72"/>
      <c r="U25" s="72">
        <v>3</v>
      </c>
      <c r="V25" s="72">
        <v>7</v>
      </c>
      <c r="W25" s="72">
        <v>0</v>
      </c>
      <c r="X25" s="72">
        <v>1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2</v>
      </c>
      <c r="AE25" s="180" t="s">
        <v>168</v>
      </c>
      <c r="AF25" s="300" t="s">
        <v>106</v>
      </c>
      <c r="AG25" s="75"/>
      <c r="AH25" s="75"/>
      <c r="AI25" s="75"/>
      <c r="AJ25" s="74"/>
      <c r="AK25" s="74"/>
      <c r="AL25" s="74"/>
      <c r="AM25" s="74"/>
      <c r="AN25" s="74"/>
      <c r="AO25" s="75"/>
      <c r="AP25" s="75"/>
      <c r="AQ25" s="75"/>
      <c r="AR25" s="75"/>
      <c r="AS25" s="399"/>
      <c r="AT25" s="77"/>
      <c r="AU25" s="274">
        <f>(AU91/1519)*100</f>
        <v>6.7149440421329825</v>
      </c>
      <c r="AV25" s="274">
        <f>(AV91/1519)*100</f>
        <v>6.7149440421329825</v>
      </c>
      <c r="AW25" s="274">
        <f>(AW91/1519)*100</f>
        <v>6.7149440421329825</v>
      </c>
      <c r="AX25" s="274">
        <f>(AX91/1519)*100</f>
        <v>6.7149440421329825</v>
      </c>
      <c r="AY25" s="274">
        <f>(AY91/1519)*100</f>
        <v>6.7149440421329825</v>
      </c>
      <c r="AZ25" s="273" t="s">
        <v>36</v>
      </c>
      <c r="BA25" s="272" t="s">
        <v>184</v>
      </c>
      <c r="BB25" s="85"/>
      <c r="BC25" s="86"/>
      <c r="BD25" s="86"/>
      <c r="BE25" s="87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9"/>
      <c r="BW25" s="90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</row>
    <row r="26" spans="1:125" s="234" customFormat="1" ht="51.75" customHeight="1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168"/>
      <c r="S26" s="168"/>
      <c r="T26" s="168"/>
      <c r="U26" s="72">
        <v>3</v>
      </c>
      <c r="V26" s="72">
        <v>7</v>
      </c>
      <c r="W26" s="168">
        <v>1</v>
      </c>
      <c r="X26" s="168">
        <v>0</v>
      </c>
      <c r="Y26" s="168">
        <v>0</v>
      </c>
      <c r="Z26" s="168">
        <v>0</v>
      </c>
      <c r="AA26" s="168">
        <v>0</v>
      </c>
      <c r="AB26" s="168">
        <v>0</v>
      </c>
      <c r="AC26" s="168">
        <v>0</v>
      </c>
      <c r="AD26" s="168">
        <v>0</v>
      </c>
      <c r="AE26" s="227" t="s">
        <v>100</v>
      </c>
      <c r="AF26" s="337" t="s">
        <v>35</v>
      </c>
      <c r="AG26" s="338" t="e">
        <f>AG27+#REF!+#REF!</f>
        <v>#REF!</v>
      </c>
      <c r="AH26" s="338" t="e">
        <f>AH27+#REF!+#REF!</f>
        <v>#REF!</v>
      </c>
      <c r="AI26" s="338" t="e">
        <f>AI27+#REF!+#REF!</f>
        <v>#REF!</v>
      </c>
      <c r="AJ26" s="338" t="e">
        <f>AJ27+#REF!+#REF!</f>
        <v>#REF!</v>
      </c>
      <c r="AK26" s="338"/>
      <c r="AL26" s="338" t="e">
        <f>AL27+#REF!+#REF!</f>
        <v>#REF!</v>
      </c>
      <c r="AM26" s="338"/>
      <c r="AN26" s="338"/>
      <c r="AO26" s="339"/>
      <c r="AP26" s="339" t="e">
        <f>AP27+#REF!+#REF!</f>
        <v>#REF!</v>
      </c>
      <c r="AQ26" s="339"/>
      <c r="AR26" s="339"/>
      <c r="AS26" s="340"/>
      <c r="AT26" s="341"/>
      <c r="AU26" s="342">
        <f aca="true" t="shared" si="2" ref="AU26:AZ26">AU27</f>
        <v>91.74056</v>
      </c>
      <c r="AV26" s="343">
        <f t="shared" si="2"/>
        <v>22</v>
      </c>
      <c r="AW26" s="343">
        <f t="shared" si="2"/>
        <v>22</v>
      </c>
      <c r="AX26" s="344">
        <f t="shared" si="2"/>
        <v>22</v>
      </c>
      <c r="AY26" s="344">
        <f t="shared" si="2"/>
        <v>22</v>
      </c>
      <c r="AZ26" s="345">
        <f t="shared" si="2"/>
        <v>179.74056</v>
      </c>
      <c r="BA26" s="346" t="s">
        <v>184</v>
      </c>
      <c r="BB26" s="228"/>
      <c r="BC26" s="229"/>
      <c r="BD26" s="229"/>
      <c r="BE26" s="230" t="e">
        <f>BE27+#REF!+#REF!</f>
        <v>#REF!</v>
      </c>
      <c r="BF26" s="231" t="e">
        <f>BF27+#REF!+#REF!</f>
        <v>#REF!</v>
      </c>
      <c r="BG26" s="231" t="e">
        <f>BG27+#REF!+#REF!</f>
        <v>#REF!</v>
      </c>
      <c r="BH26" s="231" t="e">
        <f>BH27+#REF!+#REF!</f>
        <v>#REF!</v>
      </c>
      <c r="BI26" s="231" t="e">
        <f>BI27+#REF!+#REF!</f>
        <v>#REF!</v>
      </c>
      <c r="BJ26" s="231" t="e">
        <f>BJ27+#REF!+#REF!</f>
        <v>#REF!</v>
      </c>
      <c r="BK26" s="231" t="e">
        <f>BK27+#REF!+#REF!</f>
        <v>#REF!</v>
      </c>
      <c r="BL26" s="231" t="e">
        <f>BL27+#REF!+#REF!</f>
        <v>#REF!</v>
      </c>
      <c r="BM26" s="231" t="e">
        <f>BM27+#REF!+#REF!</f>
        <v>#REF!</v>
      </c>
      <c r="BN26" s="231" t="e">
        <f>BN27+#REF!+#REF!</f>
        <v>#REF!</v>
      </c>
      <c r="BO26" s="231" t="e">
        <f>BO27+#REF!+#REF!</f>
        <v>#REF!</v>
      </c>
      <c r="BP26" s="231" t="e">
        <f>BP27+#REF!+#REF!</f>
        <v>#REF!</v>
      </c>
      <c r="BQ26" s="231" t="e">
        <f>BQ27+#REF!+#REF!</f>
        <v>#REF!</v>
      </c>
      <c r="BR26" s="231" t="e">
        <f>BR27+#REF!+#REF!</f>
        <v>#REF!</v>
      </c>
      <c r="BS26" s="231" t="e">
        <f>BS27+#REF!+#REF!</f>
        <v>#REF!</v>
      </c>
      <c r="BT26" s="231" t="e">
        <f>BT27+#REF!+#REF!</f>
        <v>#REF!</v>
      </c>
      <c r="BU26" s="231" t="e">
        <f>BU27+#REF!+#REF!</f>
        <v>#REF!</v>
      </c>
      <c r="BV26" s="232" t="e">
        <f>BV27+#REF!+#REF!</f>
        <v>#REF!</v>
      </c>
      <c r="BW26" s="176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</row>
    <row r="27" spans="1:125" s="179" customFormat="1" ht="46.5" customHeight="1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168"/>
      <c r="S27" s="168"/>
      <c r="T27" s="168"/>
      <c r="U27" s="72">
        <v>3</v>
      </c>
      <c r="V27" s="72">
        <v>7</v>
      </c>
      <c r="W27" s="168">
        <v>1</v>
      </c>
      <c r="X27" s="168">
        <v>0</v>
      </c>
      <c r="Y27" s="168">
        <v>1</v>
      </c>
      <c r="Z27" s="168">
        <v>0</v>
      </c>
      <c r="AA27" s="168">
        <v>0</v>
      </c>
      <c r="AB27" s="168">
        <v>0</v>
      </c>
      <c r="AC27" s="168">
        <v>0</v>
      </c>
      <c r="AD27" s="168">
        <v>0</v>
      </c>
      <c r="AE27" s="360" t="s">
        <v>38</v>
      </c>
      <c r="AF27" s="287" t="s">
        <v>35</v>
      </c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400"/>
      <c r="AT27" s="170"/>
      <c r="AU27" s="321">
        <f>SUM(AU29,AU31,AU33,AU37)</f>
        <v>91.74056</v>
      </c>
      <c r="AV27" s="278">
        <f>AV29+AV31+AV33+AV37</f>
        <v>22</v>
      </c>
      <c r="AW27" s="278">
        <f>SUM(AW29,AW31,AW33,AW37)</f>
        <v>22</v>
      </c>
      <c r="AX27" s="276">
        <f>SUM(AX29,AX31,AX33,AX37)</f>
        <v>22</v>
      </c>
      <c r="AY27" s="276">
        <f>SUM(AY29,AY31,AY33,AY37)</f>
        <v>22</v>
      </c>
      <c r="AZ27" s="321">
        <f>AZ29+AZ31+AZ33+AZ37</f>
        <v>179.74056</v>
      </c>
      <c r="BA27" s="275" t="s">
        <v>184</v>
      </c>
      <c r="BB27" s="172"/>
      <c r="BC27" s="173"/>
      <c r="BD27" s="173"/>
      <c r="BE27" s="174" t="e">
        <f>BE138+#REF!</f>
        <v>#REF!</v>
      </c>
      <c r="BF27" s="174" t="e">
        <f>BF138+#REF!</f>
        <v>#REF!</v>
      </c>
      <c r="BG27" s="174" t="e">
        <f>BG138+#REF!</f>
        <v>#REF!</v>
      </c>
      <c r="BH27" s="174" t="e">
        <f>BH138+#REF!</f>
        <v>#REF!</v>
      </c>
      <c r="BI27" s="174" t="e">
        <f>BI138+#REF!</f>
        <v>#REF!</v>
      </c>
      <c r="BJ27" s="174" t="e">
        <f>BJ138+#REF!</f>
        <v>#REF!</v>
      </c>
      <c r="BK27" s="174" t="e">
        <f>BK138+#REF!</f>
        <v>#REF!</v>
      </c>
      <c r="BL27" s="174" t="e">
        <f>BL138+#REF!</f>
        <v>#REF!</v>
      </c>
      <c r="BM27" s="174" t="e">
        <f>BM138+#REF!</f>
        <v>#REF!</v>
      </c>
      <c r="BN27" s="174" t="e">
        <f>BN138+#REF!</f>
        <v>#REF!</v>
      </c>
      <c r="BO27" s="174" t="e">
        <f>BO138+#REF!</f>
        <v>#REF!</v>
      </c>
      <c r="BP27" s="174" t="e">
        <f>BP138+#REF!</f>
        <v>#REF!</v>
      </c>
      <c r="BQ27" s="174" t="e">
        <f>BQ138+#REF!</f>
        <v>#REF!</v>
      </c>
      <c r="BR27" s="174" t="e">
        <f>BR138+#REF!</f>
        <v>#REF!</v>
      </c>
      <c r="BS27" s="174" t="e">
        <f>BS138+#REF!</f>
        <v>#REF!</v>
      </c>
      <c r="BT27" s="174" t="e">
        <f>BT138+#REF!</f>
        <v>#REF!</v>
      </c>
      <c r="BU27" s="174" t="e">
        <f>BU138+#REF!</f>
        <v>#REF!</v>
      </c>
      <c r="BV27" s="175" t="e">
        <f>BE27+BK27+BN27+BQ27+BS27+BU27</f>
        <v>#REF!</v>
      </c>
      <c r="BW27" s="176"/>
      <c r="BX27" s="177"/>
      <c r="BY27" s="177"/>
      <c r="BZ27" s="178"/>
      <c r="CA27" s="178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</row>
    <row r="28" spans="1:125" s="119" customFormat="1" ht="31.5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72"/>
      <c r="S28" s="72"/>
      <c r="T28" s="72"/>
      <c r="U28" s="72">
        <v>3</v>
      </c>
      <c r="V28" s="72">
        <v>7</v>
      </c>
      <c r="W28" s="72">
        <v>1</v>
      </c>
      <c r="X28" s="72">
        <v>0</v>
      </c>
      <c r="Y28" s="72">
        <v>1</v>
      </c>
      <c r="Z28" s="72">
        <v>0</v>
      </c>
      <c r="AA28" s="72">
        <v>0</v>
      </c>
      <c r="AB28" s="72">
        <v>0</v>
      </c>
      <c r="AC28" s="72">
        <v>0</v>
      </c>
      <c r="AD28" s="72">
        <v>1</v>
      </c>
      <c r="AE28" s="180" t="s">
        <v>109</v>
      </c>
      <c r="AF28" s="301" t="s">
        <v>53</v>
      </c>
      <c r="AG28" s="74"/>
      <c r="AH28" s="74"/>
      <c r="AI28" s="74"/>
      <c r="AJ28" s="74"/>
      <c r="AK28" s="74"/>
      <c r="AL28" s="74"/>
      <c r="AM28" s="74"/>
      <c r="AN28" s="74"/>
      <c r="AO28" s="75"/>
      <c r="AP28" s="75"/>
      <c r="AQ28" s="75"/>
      <c r="AR28" s="75"/>
      <c r="AS28" s="400"/>
      <c r="AT28" s="77"/>
      <c r="AU28" s="277">
        <v>5</v>
      </c>
      <c r="AV28" s="277">
        <v>5</v>
      </c>
      <c r="AW28" s="277">
        <v>5</v>
      </c>
      <c r="AX28" s="277">
        <v>5</v>
      </c>
      <c r="AY28" s="277">
        <v>5</v>
      </c>
      <c r="AZ28" s="277">
        <v>5</v>
      </c>
      <c r="BA28" s="275" t="s">
        <v>184</v>
      </c>
      <c r="BB28" s="110"/>
      <c r="BC28" s="111"/>
      <c r="BD28" s="112"/>
      <c r="BE28" s="113">
        <v>0</v>
      </c>
      <c r="BF28" s="114"/>
      <c r="BG28" s="114"/>
      <c r="BH28" s="114"/>
      <c r="BI28" s="114"/>
      <c r="BJ28" s="114"/>
      <c r="BK28" s="113">
        <v>0</v>
      </c>
      <c r="BL28" s="114"/>
      <c r="BM28" s="114"/>
      <c r="BN28" s="113">
        <v>0</v>
      </c>
      <c r="BO28" s="114"/>
      <c r="BP28" s="114"/>
      <c r="BQ28" s="113">
        <v>0</v>
      </c>
      <c r="BR28" s="114"/>
      <c r="BS28" s="113">
        <v>0</v>
      </c>
      <c r="BT28" s="114"/>
      <c r="BU28" s="113">
        <v>0</v>
      </c>
      <c r="BV28" s="115"/>
      <c r="BW28" s="116"/>
      <c r="BX28" s="117"/>
      <c r="BY28" s="117"/>
      <c r="BZ28" s="118"/>
      <c r="CA28" s="118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</row>
    <row r="29" spans="1:125" s="100" customFormat="1" ht="47.25">
      <c r="A29" s="238">
        <v>7</v>
      </c>
      <c r="B29" s="238">
        <v>0</v>
      </c>
      <c r="C29" s="238">
        <v>2</v>
      </c>
      <c r="D29" s="238">
        <v>0</v>
      </c>
      <c r="E29" s="238">
        <v>3</v>
      </c>
      <c r="F29" s="238">
        <v>1</v>
      </c>
      <c r="G29" s="238">
        <v>0</v>
      </c>
      <c r="H29" s="238">
        <v>3</v>
      </c>
      <c r="I29" s="238">
        <v>7</v>
      </c>
      <c r="J29" s="238">
        <v>1</v>
      </c>
      <c r="K29" s="238">
        <v>0</v>
      </c>
      <c r="L29" s="238">
        <v>1</v>
      </c>
      <c r="M29" s="238">
        <v>4</v>
      </c>
      <c r="N29" s="238">
        <v>0</v>
      </c>
      <c r="O29" s="238">
        <v>0</v>
      </c>
      <c r="P29" s="238">
        <v>1</v>
      </c>
      <c r="Q29" s="238" t="s">
        <v>59</v>
      </c>
      <c r="R29" s="72"/>
      <c r="S29" s="72"/>
      <c r="T29" s="72"/>
      <c r="U29" s="72">
        <v>3</v>
      </c>
      <c r="V29" s="72">
        <v>7</v>
      </c>
      <c r="W29" s="72">
        <v>1</v>
      </c>
      <c r="X29" s="72">
        <v>0</v>
      </c>
      <c r="Y29" s="72">
        <v>1</v>
      </c>
      <c r="Z29" s="72">
        <v>0</v>
      </c>
      <c r="AA29" s="72">
        <v>0</v>
      </c>
      <c r="AB29" s="72">
        <v>1</v>
      </c>
      <c r="AC29" s="72">
        <v>0</v>
      </c>
      <c r="AD29" s="72">
        <v>0</v>
      </c>
      <c r="AE29" s="365" t="s">
        <v>84</v>
      </c>
      <c r="AF29" s="300" t="s">
        <v>35</v>
      </c>
      <c r="AG29" s="74"/>
      <c r="AH29" s="74"/>
      <c r="AI29" s="74"/>
      <c r="AJ29" s="74"/>
      <c r="AK29" s="74"/>
      <c r="AL29" s="74"/>
      <c r="AM29" s="74"/>
      <c r="AN29" s="74"/>
      <c r="AO29" s="75"/>
      <c r="AP29" s="75"/>
      <c r="AQ29" s="75"/>
      <c r="AR29" s="75"/>
      <c r="AS29" s="400"/>
      <c r="AT29" s="77"/>
      <c r="AU29" s="311">
        <v>25.32056</v>
      </c>
      <c r="AV29" s="278">
        <v>10</v>
      </c>
      <c r="AW29" s="278">
        <v>10</v>
      </c>
      <c r="AX29" s="278">
        <v>10</v>
      </c>
      <c r="AY29" s="278">
        <v>10</v>
      </c>
      <c r="AZ29" s="278">
        <f>AY29+AX29+AW29+AV29+AU29</f>
        <v>65.32056</v>
      </c>
      <c r="BA29" s="275" t="s">
        <v>184</v>
      </c>
      <c r="BB29" s="95"/>
      <c r="BC29" s="96"/>
      <c r="BD29" s="96"/>
      <c r="BE29" s="87">
        <v>1</v>
      </c>
      <c r="BF29" s="97"/>
      <c r="BG29" s="97"/>
      <c r="BH29" s="97"/>
      <c r="BI29" s="97"/>
      <c r="BJ29" s="97"/>
      <c r="BK29" s="87">
        <v>1</v>
      </c>
      <c r="BL29" s="97"/>
      <c r="BM29" s="97"/>
      <c r="BN29" s="87">
        <v>1</v>
      </c>
      <c r="BO29" s="97"/>
      <c r="BP29" s="97"/>
      <c r="BQ29" s="87">
        <v>1</v>
      </c>
      <c r="BR29" s="97"/>
      <c r="BS29" s="87">
        <v>1</v>
      </c>
      <c r="BT29" s="97"/>
      <c r="BU29" s="87">
        <v>1</v>
      </c>
      <c r="BV29" s="120"/>
      <c r="BW29" s="121"/>
      <c r="BX29" s="99"/>
      <c r="BY29" s="99"/>
      <c r="BZ29" s="122"/>
      <c r="CA29" s="122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</row>
    <row r="30" spans="1:125" s="128" customFormat="1" ht="32.25" customHeigh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72"/>
      <c r="S30" s="72"/>
      <c r="T30" s="72"/>
      <c r="U30" s="72">
        <v>3</v>
      </c>
      <c r="V30" s="72">
        <v>7</v>
      </c>
      <c r="W30" s="72">
        <v>1</v>
      </c>
      <c r="X30" s="72">
        <v>0</v>
      </c>
      <c r="Y30" s="72">
        <v>1</v>
      </c>
      <c r="Z30" s="72">
        <v>0</v>
      </c>
      <c r="AA30" s="72">
        <v>0</v>
      </c>
      <c r="AB30" s="72">
        <v>1</v>
      </c>
      <c r="AC30" s="72">
        <v>0</v>
      </c>
      <c r="AD30" s="72">
        <v>1</v>
      </c>
      <c r="AE30" s="180" t="s">
        <v>108</v>
      </c>
      <c r="AF30" s="300" t="s">
        <v>50</v>
      </c>
      <c r="AG30" s="74"/>
      <c r="AH30" s="74"/>
      <c r="AI30" s="74"/>
      <c r="AJ30" s="74"/>
      <c r="AK30" s="74"/>
      <c r="AL30" s="74"/>
      <c r="AM30" s="74"/>
      <c r="AN30" s="74"/>
      <c r="AO30" s="75"/>
      <c r="AP30" s="75"/>
      <c r="AQ30" s="75"/>
      <c r="AR30" s="75"/>
      <c r="AS30" s="400"/>
      <c r="AT30" s="76"/>
      <c r="AU30" s="277">
        <v>20</v>
      </c>
      <c r="AV30" s="277">
        <v>20</v>
      </c>
      <c r="AW30" s="277">
        <v>20</v>
      </c>
      <c r="AX30" s="277">
        <v>20</v>
      </c>
      <c r="AY30" s="277">
        <v>20</v>
      </c>
      <c r="AZ30" s="277">
        <v>20</v>
      </c>
      <c r="BA30" s="275" t="s">
        <v>184</v>
      </c>
      <c r="BB30" s="123"/>
      <c r="BC30" s="111"/>
      <c r="BD30" s="124"/>
      <c r="BE30" s="94">
        <v>100</v>
      </c>
      <c r="BF30" s="125"/>
      <c r="BG30" s="125"/>
      <c r="BH30" s="125"/>
      <c r="BI30" s="125"/>
      <c r="BJ30" s="125"/>
      <c r="BK30" s="94">
        <v>100</v>
      </c>
      <c r="BL30" s="125"/>
      <c r="BM30" s="125"/>
      <c r="BN30" s="94">
        <v>100</v>
      </c>
      <c r="BO30" s="125"/>
      <c r="BP30" s="125"/>
      <c r="BQ30" s="94">
        <v>100</v>
      </c>
      <c r="BR30" s="125"/>
      <c r="BS30" s="94">
        <v>100</v>
      </c>
      <c r="BT30" s="125"/>
      <c r="BU30" s="94">
        <v>100</v>
      </c>
      <c r="BV30" s="126"/>
      <c r="BW30" s="393"/>
      <c r="BX30" s="117"/>
      <c r="BY30" s="117"/>
      <c r="BZ30" s="127"/>
      <c r="CA30" s="12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</row>
    <row r="31" spans="1:125" s="128" customFormat="1" ht="47.25">
      <c r="A31" s="238">
        <v>7</v>
      </c>
      <c r="B31" s="238">
        <v>0</v>
      </c>
      <c r="C31" s="238">
        <v>2</v>
      </c>
      <c r="D31" s="238">
        <v>0</v>
      </c>
      <c r="E31" s="238">
        <v>3</v>
      </c>
      <c r="F31" s="238">
        <v>1</v>
      </c>
      <c r="G31" s="238">
        <v>0</v>
      </c>
      <c r="H31" s="238">
        <v>3</v>
      </c>
      <c r="I31" s="238">
        <v>7</v>
      </c>
      <c r="J31" s="238">
        <v>1</v>
      </c>
      <c r="K31" s="238">
        <v>0</v>
      </c>
      <c r="L31" s="238">
        <v>1</v>
      </c>
      <c r="M31" s="238">
        <v>4</v>
      </c>
      <c r="N31" s="238">
        <v>0</v>
      </c>
      <c r="O31" s="238">
        <v>0</v>
      </c>
      <c r="P31" s="238">
        <v>2</v>
      </c>
      <c r="Q31" s="238" t="s">
        <v>59</v>
      </c>
      <c r="R31" s="72"/>
      <c r="S31" s="72"/>
      <c r="T31" s="72"/>
      <c r="U31" s="72">
        <v>3</v>
      </c>
      <c r="V31" s="72">
        <v>7</v>
      </c>
      <c r="W31" s="72">
        <v>1</v>
      </c>
      <c r="X31" s="72">
        <v>0</v>
      </c>
      <c r="Y31" s="72">
        <v>1</v>
      </c>
      <c r="Z31" s="72">
        <v>0</v>
      </c>
      <c r="AA31" s="72">
        <v>0</v>
      </c>
      <c r="AB31" s="72">
        <v>2</v>
      </c>
      <c r="AC31" s="72">
        <v>0</v>
      </c>
      <c r="AD31" s="72">
        <v>0</v>
      </c>
      <c r="AE31" s="365" t="s">
        <v>86</v>
      </c>
      <c r="AF31" s="300" t="s">
        <v>35</v>
      </c>
      <c r="AG31" s="74"/>
      <c r="AH31" s="74"/>
      <c r="AI31" s="74"/>
      <c r="AJ31" s="74"/>
      <c r="AK31" s="74"/>
      <c r="AL31" s="74"/>
      <c r="AM31" s="74"/>
      <c r="AN31" s="74"/>
      <c r="AO31" s="75"/>
      <c r="AP31" s="75"/>
      <c r="AQ31" s="75"/>
      <c r="AR31" s="75"/>
      <c r="AS31" s="400"/>
      <c r="AT31" s="77"/>
      <c r="AU31" s="278">
        <v>0.2</v>
      </c>
      <c r="AV31" s="278">
        <v>4</v>
      </c>
      <c r="AW31" s="278">
        <v>4</v>
      </c>
      <c r="AX31" s="278">
        <v>4</v>
      </c>
      <c r="AY31" s="278">
        <v>4</v>
      </c>
      <c r="AZ31" s="278">
        <f>AY31+AX31+AW31+AV31+AU31</f>
        <v>16.2</v>
      </c>
      <c r="BA31" s="275" t="s">
        <v>184</v>
      </c>
      <c r="BB31" s="123"/>
      <c r="BC31" s="111"/>
      <c r="BD31" s="124"/>
      <c r="BE31" s="94">
        <v>5</v>
      </c>
      <c r="BF31" s="125"/>
      <c r="BG31" s="125"/>
      <c r="BH31" s="125"/>
      <c r="BI31" s="125"/>
      <c r="BJ31" s="125"/>
      <c r="BK31" s="94">
        <v>5</v>
      </c>
      <c r="BL31" s="125"/>
      <c r="BM31" s="125"/>
      <c r="BN31" s="94">
        <v>5</v>
      </c>
      <c r="BO31" s="125"/>
      <c r="BP31" s="125"/>
      <c r="BQ31" s="94">
        <v>5</v>
      </c>
      <c r="BR31" s="125"/>
      <c r="BS31" s="94">
        <v>5</v>
      </c>
      <c r="BT31" s="125"/>
      <c r="BU31" s="94">
        <v>5</v>
      </c>
      <c r="BV31" s="126"/>
      <c r="BW31" s="393"/>
      <c r="BX31" s="117"/>
      <c r="BY31" s="117"/>
      <c r="BZ31" s="127"/>
      <c r="CA31" s="12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</row>
    <row r="32" spans="1:125" s="100" customFormat="1" ht="31.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72"/>
      <c r="S32" s="72"/>
      <c r="T32" s="72"/>
      <c r="U32" s="72">
        <v>3</v>
      </c>
      <c r="V32" s="72">
        <v>7</v>
      </c>
      <c r="W32" s="72">
        <v>1</v>
      </c>
      <c r="X32" s="72">
        <v>0</v>
      </c>
      <c r="Y32" s="72">
        <v>1</v>
      </c>
      <c r="Z32" s="72">
        <v>0</v>
      </c>
      <c r="AA32" s="72">
        <v>0</v>
      </c>
      <c r="AB32" s="72">
        <v>2</v>
      </c>
      <c r="AC32" s="72">
        <v>0</v>
      </c>
      <c r="AD32" s="72">
        <v>1</v>
      </c>
      <c r="AE32" s="180" t="s">
        <v>109</v>
      </c>
      <c r="AF32" s="300" t="s">
        <v>50</v>
      </c>
      <c r="AG32" s="74"/>
      <c r="AH32" s="74"/>
      <c r="AI32" s="74"/>
      <c r="AJ32" s="74"/>
      <c r="AK32" s="74"/>
      <c r="AL32" s="74"/>
      <c r="AM32" s="74"/>
      <c r="AN32" s="74"/>
      <c r="AO32" s="75"/>
      <c r="AP32" s="75"/>
      <c r="AQ32" s="75"/>
      <c r="AR32" s="75"/>
      <c r="AS32" s="400"/>
      <c r="AT32" s="77"/>
      <c r="AU32" s="280" t="s">
        <v>128</v>
      </c>
      <c r="AV32" s="280" t="s">
        <v>128</v>
      </c>
      <c r="AW32" s="280" t="s">
        <v>128</v>
      </c>
      <c r="AX32" s="280" t="s">
        <v>128</v>
      </c>
      <c r="AY32" s="280" t="s">
        <v>128</v>
      </c>
      <c r="AZ32" s="280" t="s">
        <v>128</v>
      </c>
      <c r="BA32" s="275" t="s">
        <v>184</v>
      </c>
      <c r="BB32" s="95"/>
      <c r="BC32" s="96"/>
      <c r="BD32" s="96"/>
      <c r="BE32" s="87">
        <v>1</v>
      </c>
      <c r="BF32" s="97"/>
      <c r="BG32" s="97"/>
      <c r="BH32" s="97"/>
      <c r="BI32" s="97"/>
      <c r="BJ32" s="97"/>
      <c r="BK32" s="87">
        <v>1</v>
      </c>
      <c r="BL32" s="97"/>
      <c r="BM32" s="97"/>
      <c r="BN32" s="87">
        <v>1</v>
      </c>
      <c r="BO32" s="97"/>
      <c r="BP32" s="97"/>
      <c r="BQ32" s="87">
        <v>1</v>
      </c>
      <c r="BR32" s="97"/>
      <c r="BS32" s="87">
        <v>1</v>
      </c>
      <c r="BT32" s="97"/>
      <c r="BU32" s="87">
        <v>1</v>
      </c>
      <c r="BV32" s="120"/>
      <c r="BW32" s="121"/>
      <c r="BX32" s="99"/>
      <c r="BY32" s="99"/>
      <c r="BZ32" s="129"/>
      <c r="CA32" s="12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</row>
    <row r="33" spans="1:125" s="128" customFormat="1" ht="47.25">
      <c r="A33" s="238">
        <v>7</v>
      </c>
      <c r="B33" s="238">
        <v>0</v>
      </c>
      <c r="C33" s="238">
        <v>2</v>
      </c>
      <c r="D33" s="238">
        <v>0</v>
      </c>
      <c r="E33" s="238">
        <v>3</v>
      </c>
      <c r="F33" s="238">
        <v>1</v>
      </c>
      <c r="G33" s="238">
        <v>0</v>
      </c>
      <c r="H33" s="238">
        <v>3</v>
      </c>
      <c r="I33" s="238">
        <v>7</v>
      </c>
      <c r="J33" s="238">
        <v>1</v>
      </c>
      <c r="K33" s="238">
        <v>0</v>
      </c>
      <c r="L33" s="238">
        <v>1</v>
      </c>
      <c r="M33" s="238">
        <v>4</v>
      </c>
      <c r="N33" s="238">
        <v>0</v>
      </c>
      <c r="O33" s="238">
        <v>0</v>
      </c>
      <c r="P33" s="238">
        <v>3</v>
      </c>
      <c r="Q33" s="238" t="s">
        <v>59</v>
      </c>
      <c r="R33" s="72"/>
      <c r="S33" s="72"/>
      <c r="T33" s="72"/>
      <c r="U33" s="72">
        <v>3</v>
      </c>
      <c r="V33" s="72">
        <v>7</v>
      </c>
      <c r="W33" s="72">
        <v>1</v>
      </c>
      <c r="X33" s="72">
        <v>0</v>
      </c>
      <c r="Y33" s="72">
        <v>1</v>
      </c>
      <c r="Z33" s="72">
        <v>0</v>
      </c>
      <c r="AA33" s="72">
        <v>0</v>
      </c>
      <c r="AB33" s="72">
        <v>3</v>
      </c>
      <c r="AC33" s="72">
        <v>0</v>
      </c>
      <c r="AD33" s="72">
        <v>0</v>
      </c>
      <c r="AE33" s="365" t="s">
        <v>85</v>
      </c>
      <c r="AF33" s="300" t="s">
        <v>35</v>
      </c>
      <c r="AG33" s="130"/>
      <c r="AH33" s="74"/>
      <c r="AI33" s="74"/>
      <c r="AJ33" s="74"/>
      <c r="AK33" s="74"/>
      <c r="AL33" s="130"/>
      <c r="AM33" s="74"/>
      <c r="AN33" s="74"/>
      <c r="AO33" s="75"/>
      <c r="AP33" s="75"/>
      <c r="AQ33" s="75"/>
      <c r="AR33" s="75"/>
      <c r="AS33" s="400"/>
      <c r="AT33" s="76"/>
      <c r="AU33" s="311">
        <v>31.12</v>
      </c>
      <c r="AV33" s="311">
        <v>5</v>
      </c>
      <c r="AW33" s="311">
        <v>5</v>
      </c>
      <c r="AX33" s="311">
        <v>5</v>
      </c>
      <c r="AY33" s="311">
        <v>5</v>
      </c>
      <c r="AZ33" s="311">
        <f>AY33+AX33+AW33+AV33+AU33</f>
        <v>51.120000000000005</v>
      </c>
      <c r="BA33" s="275" t="s">
        <v>184</v>
      </c>
      <c r="BB33" s="123"/>
      <c r="BC33" s="111"/>
      <c r="BD33" s="124"/>
      <c r="BE33" s="94">
        <v>10</v>
      </c>
      <c r="BF33" s="125"/>
      <c r="BG33" s="125"/>
      <c r="BH33" s="125"/>
      <c r="BI33" s="125"/>
      <c r="BJ33" s="125"/>
      <c r="BK33" s="94">
        <v>11</v>
      </c>
      <c r="BL33" s="125"/>
      <c r="BM33" s="125"/>
      <c r="BN33" s="94">
        <v>12</v>
      </c>
      <c r="BO33" s="125"/>
      <c r="BP33" s="125"/>
      <c r="BQ33" s="94">
        <v>12</v>
      </c>
      <c r="BR33" s="125"/>
      <c r="BS33" s="94">
        <v>12</v>
      </c>
      <c r="BT33" s="125"/>
      <c r="BU33" s="94">
        <v>12</v>
      </c>
      <c r="BV33" s="131"/>
      <c r="BW33" s="393"/>
      <c r="BX33" s="117"/>
      <c r="BY33" s="117"/>
      <c r="BZ33" s="127"/>
      <c r="CA33" s="12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</row>
    <row r="34" spans="1:125" s="128" customFormat="1" ht="34.5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72"/>
      <c r="S34" s="72"/>
      <c r="T34" s="72"/>
      <c r="U34" s="72">
        <v>3</v>
      </c>
      <c r="V34" s="72">
        <v>7</v>
      </c>
      <c r="W34" s="72">
        <v>1</v>
      </c>
      <c r="X34" s="72">
        <v>0</v>
      </c>
      <c r="Y34" s="72">
        <v>1</v>
      </c>
      <c r="Z34" s="72">
        <v>0</v>
      </c>
      <c r="AA34" s="72">
        <v>0</v>
      </c>
      <c r="AB34" s="72">
        <v>3</v>
      </c>
      <c r="AC34" s="72">
        <v>0</v>
      </c>
      <c r="AD34" s="72">
        <v>1</v>
      </c>
      <c r="AE34" s="109" t="s">
        <v>176</v>
      </c>
      <c r="AF34" s="300" t="s">
        <v>50</v>
      </c>
      <c r="AG34" s="74"/>
      <c r="AH34" s="74"/>
      <c r="AI34" s="74"/>
      <c r="AJ34" s="74"/>
      <c r="AK34" s="74"/>
      <c r="AL34" s="74"/>
      <c r="AM34" s="74"/>
      <c r="AN34" s="74"/>
      <c r="AO34" s="75"/>
      <c r="AP34" s="75"/>
      <c r="AQ34" s="75"/>
      <c r="AR34" s="75"/>
      <c r="AS34" s="400"/>
      <c r="AT34" s="76"/>
      <c r="AU34" s="277">
        <v>3</v>
      </c>
      <c r="AV34" s="277">
        <v>3</v>
      </c>
      <c r="AW34" s="277">
        <v>3</v>
      </c>
      <c r="AX34" s="277">
        <v>3</v>
      </c>
      <c r="AY34" s="277">
        <v>3</v>
      </c>
      <c r="AZ34" s="273">
        <v>3</v>
      </c>
      <c r="BA34" s="275" t="s">
        <v>184</v>
      </c>
      <c r="BB34" s="123"/>
      <c r="BC34" s="111"/>
      <c r="BD34" s="124"/>
      <c r="BE34" s="132" t="s">
        <v>39</v>
      </c>
      <c r="BF34" s="125"/>
      <c r="BG34" s="125"/>
      <c r="BH34" s="125"/>
      <c r="BI34" s="125"/>
      <c r="BJ34" s="125"/>
      <c r="BK34" s="132" t="s">
        <v>39</v>
      </c>
      <c r="BL34" s="125"/>
      <c r="BM34" s="125"/>
      <c r="BN34" s="132" t="s">
        <v>39</v>
      </c>
      <c r="BO34" s="125"/>
      <c r="BP34" s="125"/>
      <c r="BQ34" s="132" t="s">
        <v>39</v>
      </c>
      <c r="BR34" s="125"/>
      <c r="BS34" s="132" t="s">
        <v>39</v>
      </c>
      <c r="BT34" s="125"/>
      <c r="BU34" s="132" t="s">
        <v>39</v>
      </c>
      <c r="BV34" s="133"/>
      <c r="BW34" s="393"/>
      <c r="BX34" s="117"/>
      <c r="BY34" s="117"/>
      <c r="BZ34" s="127"/>
      <c r="CA34" s="12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</row>
    <row r="35" spans="1:125" s="128" customFormat="1" ht="34.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72"/>
      <c r="S35" s="72"/>
      <c r="T35" s="72"/>
      <c r="U35" s="72">
        <v>3</v>
      </c>
      <c r="V35" s="72">
        <v>7</v>
      </c>
      <c r="W35" s="72">
        <v>1</v>
      </c>
      <c r="X35" s="72">
        <v>0</v>
      </c>
      <c r="Y35" s="72">
        <v>1</v>
      </c>
      <c r="Z35" s="72">
        <v>0</v>
      </c>
      <c r="AA35" s="72">
        <v>0</v>
      </c>
      <c r="AB35" s="72">
        <v>3</v>
      </c>
      <c r="AC35" s="72">
        <v>0</v>
      </c>
      <c r="AD35" s="72">
        <v>2</v>
      </c>
      <c r="AE35" s="109" t="s">
        <v>129</v>
      </c>
      <c r="AF35" s="300" t="s">
        <v>50</v>
      </c>
      <c r="AG35" s="74"/>
      <c r="AH35" s="74"/>
      <c r="AI35" s="74"/>
      <c r="AJ35" s="74"/>
      <c r="AK35" s="74"/>
      <c r="AL35" s="74"/>
      <c r="AM35" s="74"/>
      <c r="AN35" s="74"/>
      <c r="AO35" s="75"/>
      <c r="AP35" s="75"/>
      <c r="AQ35" s="75"/>
      <c r="AR35" s="75"/>
      <c r="AS35" s="400"/>
      <c r="AT35" s="76"/>
      <c r="AU35" s="277">
        <v>1</v>
      </c>
      <c r="AV35" s="277">
        <v>1</v>
      </c>
      <c r="AW35" s="277">
        <v>1</v>
      </c>
      <c r="AX35" s="277">
        <v>1</v>
      </c>
      <c r="AY35" s="277">
        <v>1</v>
      </c>
      <c r="AZ35" s="281">
        <v>1</v>
      </c>
      <c r="BA35" s="275" t="s">
        <v>184</v>
      </c>
      <c r="BB35" s="123"/>
      <c r="BC35" s="111"/>
      <c r="BD35" s="124"/>
      <c r="BE35" s="132"/>
      <c r="BF35" s="125"/>
      <c r="BG35" s="125"/>
      <c r="BH35" s="125"/>
      <c r="BI35" s="125"/>
      <c r="BJ35" s="125"/>
      <c r="BK35" s="132"/>
      <c r="BL35" s="125"/>
      <c r="BM35" s="125"/>
      <c r="BN35" s="132"/>
      <c r="BO35" s="125"/>
      <c r="BP35" s="125"/>
      <c r="BQ35" s="132"/>
      <c r="BR35" s="125"/>
      <c r="BS35" s="132"/>
      <c r="BT35" s="125"/>
      <c r="BU35" s="132"/>
      <c r="BV35" s="133"/>
      <c r="BW35" s="263"/>
      <c r="BX35" s="117"/>
      <c r="BY35" s="117"/>
      <c r="BZ35" s="127"/>
      <c r="CA35" s="12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</row>
    <row r="36" spans="1:125" s="128" customFormat="1" ht="34.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72"/>
      <c r="S36" s="72"/>
      <c r="T36" s="72"/>
      <c r="U36" s="72">
        <v>3</v>
      </c>
      <c r="V36" s="72">
        <v>7</v>
      </c>
      <c r="W36" s="72">
        <v>1</v>
      </c>
      <c r="X36" s="72">
        <v>0</v>
      </c>
      <c r="Y36" s="72">
        <v>1</v>
      </c>
      <c r="Z36" s="72">
        <v>0</v>
      </c>
      <c r="AA36" s="72">
        <v>0</v>
      </c>
      <c r="AB36" s="72">
        <v>3</v>
      </c>
      <c r="AC36" s="72">
        <v>0</v>
      </c>
      <c r="AD36" s="72">
        <v>3</v>
      </c>
      <c r="AE36" s="109" t="s">
        <v>175</v>
      </c>
      <c r="AF36" s="300" t="s">
        <v>101</v>
      </c>
      <c r="AG36" s="74"/>
      <c r="AH36" s="74"/>
      <c r="AI36" s="74"/>
      <c r="AJ36" s="74"/>
      <c r="AK36" s="74"/>
      <c r="AL36" s="74"/>
      <c r="AM36" s="74"/>
      <c r="AN36" s="74"/>
      <c r="AO36" s="75"/>
      <c r="AP36" s="75"/>
      <c r="AQ36" s="75"/>
      <c r="AR36" s="75"/>
      <c r="AS36" s="400"/>
      <c r="AT36" s="76"/>
      <c r="AU36" s="277">
        <v>300</v>
      </c>
      <c r="AV36" s="277">
        <v>300</v>
      </c>
      <c r="AW36" s="277">
        <v>300</v>
      </c>
      <c r="AX36" s="277">
        <v>300</v>
      </c>
      <c r="AY36" s="277">
        <v>300</v>
      </c>
      <c r="AZ36" s="281">
        <v>300</v>
      </c>
      <c r="BA36" s="275" t="s">
        <v>184</v>
      </c>
      <c r="BB36" s="123"/>
      <c r="BC36" s="111"/>
      <c r="BD36" s="124"/>
      <c r="BE36" s="132"/>
      <c r="BF36" s="125"/>
      <c r="BG36" s="125"/>
      <c r="BH36" s="125"/>
      <c r="BI36" s="125"/>
      <c r="BJ36" s="125"/>
      <c r="BK36" s="132"/>
      <c r="BL36" s="125"/>
      <c r="BM36" s="125"/>
      <c r="BN36" s="132"/>
      <c r="BO36" s="125"/>
      <c r="BP36" s="125"/>
      <c r="BQ36" s="132"/>
      <c r="BR36" s="125"/>
      <c r="BS36" s="132"/>
      <c r="BT36" s="125"/>
      <c r="BU36" s="132"/>
      <c r="BV36" s="133"/>
      <c r="BW36" s="320"/>
      <c r="BX36" s="117"/>
      <c r="BY36" s="117"/>
      <c r="BZ36" s="127"/>
      <c r="CA36" s="12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</row>
    <row r="37" spans="1:125" s="128" customFormat="1" ht="22.5" customHeight="1">
      <c r="A37" s="238">
        <v>7</v>
      </c>
      <c r="B37" s="238">
        <v>0</v>
      </c>
      <c r="C37" s="238">
        <v>2</v>
      </c>
      <c r="D37" s="238">
        <v>0</v>
      </c>
      <c r="E37" s="238">
        <v>3</v>
      </c>
      <c r="F37" s="238">
        <v>1</v>
      </c>
      <c r="G37" s="238">
        <v>0</v>
      </c>
      <c r="H37" s="238">
        <v>3</v>
      </c>
      <c r="I37" s="238">
        <v>7</v>
      </c>
      <c r="J37" s="238">
        <v>1</v>
      </c>
      <c r="K37" s="238">
        <v>0</v>
      </c>
      <c r="L37" s="238">
        <v>1</v>
      </c>
      <c r="M37" s="238">
        <v>4</v>
      </c>
      <c r="N37" s="238">
        <v>0</v>
      </c>
      <c r="O37" s="238">
        <v>0</v>
      </c>
      <c r="P37" s="238">
        <v>4</v>
      </c>
      <c r="Q37" s="238" t="s">
        <v>59</v>
      </c>
      <c r="R37" s="72"/>
      <c r="S37" s="72"/>
      <c r="T37" s="72"/>
      <c r="U37" s="72">
        <v>3</v>
      </c>
      <c r="V37" s="72">
        <v>7</v>
      </c>
      <c r="W37" s="72">
        <v>1</v>
      </c>
      <c r="X37" s="72">
        <v>0</v>
      </c>
      <c r="Y37" s="72">
        <v>1</v>
      </c>
      <c r="Z37" s="72">
        <v>0</v>
      </c>
      <c r="AA37" s="72">
        <v>0</v>
      </c>
      <c r="AB37" s="72">
        <v>4</v>
      </c>
      <c r="AC37" s="72">
        <v>0</v>
      </c>
      <c r="AD37" s="72">
        <v>0</v>
      </c>
      <c r="AE37" s="365" t="s">
        <v>103</v>
      </c>
      <c r="AF37" s="300" t="s">
        <v>35</v>
      </c>
      <c r="AG37" s="74"/>
      <c r="AH37" s="74"/>
      <c r="AI37" s="74"/>
      <c r="AJ37" s="74"/>
      <c r="AK37" s="74"/>
      <c r="AL37" s="74"/>
      <c r="AM37" s="74"/>
      <c r="AN37" s="74"/>
      <c r="AO37" s="75"/>
      <c r="AP37" s="75"/>
      <c r="AQ37" s="75"/>
      <c r="AR37" s="75"/>
      <c r="AS37" s="400"/>
      <c r="AT37" s="76"/>
      <c r="AU37" s="278">
        <v>35.1</v>
      </c>
      <c r="AV37" s="278">
        <v>3</v>
      </c>
      <c r="AW37" s="278">
        <v>3</v>
      </c>
      <c r="AX37" s="278">
        <v>3</v>
      </c>
      <c r="AY37" s="278">
        <v>3</v>
      </c>
      <c r="AZ37" s="278">
        <f>AY37+AX37+AW37+AV37+AU37</f>
        <v>47.1</v>
      </c>
      <c r="BA37" s="275" t="s">
        <v>184</v>
      </c>
      <c r="BB37" s="123"/>
      <c r="BC37" s="111"/>
      <c r="BD37" s="124"/>
      <c r="BE37" s="132"/>
      <c r="BF37" s="125"/>
      <c r="BG37" s="125"/>
      <c r="BH37" s="125"/>
      <c r="BI37" s="125"/>
      <c r="BJ37" s="125"/>
      <c r="BK37" s="132"/>
      <c r="BL37" s="125"/>
      <c r="BM37" s="125"/>
      <c r="BN37" s="132"/>
      <c r="BO37" s="125"/>
      <c r="BP37" s="125"/>
      <c r="BQ37" s="132"/>
      <c r="BR37" s="125"/>
      <c r="BS37" s="132"/>
      <c r="BT37" s="125"/>
      <c r="BU37" s="132"/>
      <c r="BV37" s="133"/>
      <c r="BW37" s="255"/>
      <c r="BX37" s="117"/>
      <c r="BY37" s="117"/>
      <c r="BZ37" s="127"/>
      <c r="CA37" s="12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</row>
    <row r="38" spans="1:125" s="128" customFormat="1" ht="32.2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72"/>
      <c r="S38" s="72"/>
      <c r="T38" s="72"/>
      <c r="U38" s="72">
        <v>3</v>
      </c>
      <c r="V38" s="72">
        <v>7</v>
      </c>
      <c r="W38" s="72">
        <v>1</v>
      </c>
      <c r="X38" s="72">
        <v>0</v>
      </c>
      <c r="Y38" s="72">
        <v>1</v>
      </c>
      <c r="Z38" s="72">
        <v>0</v>
      </c>
      <c r="AA38" s="72">
        <v>0</v>
      </c>
      <c r="AB38" s="72">
        <v>4</v>
      </c>
      <c r="AC38" s="72">
        <v>0</v>
      </c>
      <c r="AD38" s="72">
        <v>1</v>
      </c>
      <c r="AE38" s="109" t="s">
        <v>110</v>
      </c>
      <c r="AF38" s="300" t="s">
        <v>50</v>
      </c>
      <c r="AG38" s="74"/>
      <c r="AH38" s="74"/>
      <c r="AI38" s="74"/>
      <c r="AJ38" s="74"/>
      <c r="AK38" s="74"/>
      <c r="AL38" s="74"/>
      <c r="AM38" s="74"/>
      <c r="AN38" s="74"/>
      <c r="AO38" s="75"/>
      <c r="AP38" s="75"/>
      <c r="AQ38" s="75"/>
      <c r="AR38" s="75"/>
      <c r="AS38" s="400"/>
      <c r="AT38" s="76"/>
      <c r="AU38" s="280" t="s">
        <v>179</v>
      </c>
      <c r="AV38" s="282">
        <v>2</v>
      </c>
      <c r="AW38" s="282">
        <v>2</v>
      </c>
      <c r="AX38" s="282">
        <v>2</v>
      </c>
      <c r="AY38" s="282">
        <v>2</v>
      </c>
      <c r="AZ38" s="281">
        <v>2</v>
      </c>
      <c r="BA38" s="275" t="s">
        <v>184</v>
      </c>
      <c r="BB38" s="123"/>
      <c r="BC38" s="111"/>
      <c r="BD38" s="124"/>
      <c r="BE38" s="132"/>
      <c r="BF38" s="125"/>
      <c r="BG38" s="125"/>
      <c r="BH38" s="125"/>
      <c r="BI38" s="125"/>
      <c r="BJ38" s="125"/>
      <c r="BK38" s="132"/>
      <c r="BL38" s="125"/>
      <c r="BM38" s="125"/>
      <c r="BN38" s="132"/>
      <c r="BO38" s="125"/>
      <c r="BP38" s="125"/>
      <c r="BQ38" s="132"/>
      <c r="BR38" s="125"/>
      <c r="BS38" s="132"/>
      <c r="BT38" s="125"/>
      <c r="BU38" s="132"/>
      <c r="BV38" s="133"/>
      <c r="BW38" s="255"/>
      <c r="BX38" s="117"/>
      <c r="BY38" s="117"/>
      <c r="BZ38" s="127"/>
      <c r="CA38" s="12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</row>
    <row r="39" spans="1:125" s="128" customFormat="1" ht="46.5" customHeigh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72"/>
      <c r="S39" s="72"/>
      <c r="T39" s="72"/>
      <c r="U39" s="72">
        <v>3</v>
      </c>
      <c r="V39" s="72">
        <v>7</v>
      </c>
      <c r="W39" s="72">
        <v>1</v>
      </c>
      <c r="X39" s="72">
        <v>0</v>
      </c>
      <c r="Y39" s="72">
        <v>2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361" t="s">
        <v>63</v>
      </c>
      <c r="AF39" s="300" t="s">
        <v>145</v>
      </c>
      <c r="AG39" s="74"/>
      <c r="AH39" s="74"/>
      <c r="AI39" s="74"/>
      <c r="AJ39" s="74"/>
      <c r="AK39" s="74"/>
      <c r="AL39" s="74"/>
      <c r="AM39" s="74"/>
      <c r="AN39" s="74"/>
      <c r="AO39" s="75"/>
      <c r="AP39" s="75"/>
      <c r="AQ39" s="75"/>
      <c r="AR39" s="75"/>
      <c r="AS39" s="400"/>
      <c r="AT39" s="76"/>
      <c r="AU39" s="277" t="s">
        <v>55</v>
      </c>
      <c r="AV39" s="277" t="s">
        <v>55</v>
      </c>
      <c r="AW39" s="277" t="s">
        <v>55</v>
      </c>
      <c r="AX39" s="277" t="s">
        <v>55</v>
      </c>
      <c r="AY39" s="277" t="s">
        <v>55</v>
      </c>
      <c r="AZ39" s="277" t="s">
        <v>55</v>
      </c>
      <c r="BA39" s="275" t="s">
        <v>184</v>
      </c>
      <c r="BB39" s="123"/>
      <c r="BC39" s="111"/>
      <c r="BD39" s="124"/>
      <c r="BE39" s="132"/>
      <c r="BF39" s="125"/>
      <c r="BG39" s="125"/>
      <c r="BH39" s="125"/>
      <c r="BI39" s="125"/>
      <c r="BJ39" s="125"/>
      <c r="BK39" s="132"/>
      <c r="BL39" s="125"/>
      <c r="BM39" s="125"/>
      <c r="BN39" s="132"/>
      <c r="BO39" s="125"/>
      <c r="BP39" s="125"/>
      <c r="BQ39" s="132"/>
      <c r="BR39" s="125"/>
      <c r="BS39" s="132"/>
      <c r="BT39" s="125"/>
      <c r="BU39" s="132"/>
      <c r="BV39" s="133"/>
      <c r="BW39" s="121"/>
      <c r="BX39" s="117"/>
      <c r="BY39" s="117"/>
      <c r="BZ39" s="127"/>
      <c r="CA39" s="12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</row>
    <row r="40" spans="1:125" s="128" customFormat="1" ht="37.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72"/>
      <c r="S40" s="72"/>
      <c r="T40" s="72"/>
      <c r="U40" s="72">
        <v>3</v>
      </c>
      <c r="V40" s="72">
        <v>7</v>
      </c>
      <c r="W40" s="72">
        <v>1</v>
      </c>
      <c r="X40" s="72">
        <v>0</v>
      </c>
      <c r="Y40" s="72">
        <v>2</v>
      </c>
      <c r="Z40" s="72">
        <v>0</v>
      </c>
      <c r="AA40" s="72">
        <v>0</v>
      </c>
      <c r="AB40" s="72">
        <v>0</v>
      </c>
      <c r="AC40" s="72">
        <v>0</v>
      </c>
      <c r="AD40" s="72">
        <v>1</v>
      </c>
      <c r="AE40" s="109" t="s">
        <v>111</v>
      </c>
      <c r="AF40" s="300" t="s">
        <v>51</v>
      </c>
      <c r="AG40" s="74"/>
      <c r="AH40" s="74"/>
      <c r="AI40" s="74"/>
      <c r="AJ40" s="74"/>
      <c r="AK40" s="74"/>
      <c r="AL40" s="74"/>
      <c r="AM40" s="74"/>
      <c r="AN40" s="74"/>
      <c r="AO40" s="75"/>
      <c r="AP40" s="75"/>
      <c r="AQ40" s="75"/>
      <c r="AR40" s="75"/>
      <c r="AS40" s="400"/>
      <c r="AT40" s="76"/>
      <c r="AU40" s="277">
        <v>1</v>
      </c>
      <c r="AV40" s="277">
        <v>1</v>
      </c>
      <c r="AW40" s="277">
        <v>1</v>
      </c>
      <c r="AX40" s="277">
        <v>1</v>
      </c>
      <c r="AY40" s="277">
        <v>1</v>
      </c>
      <c r="AZ40" s="277">
        <v>1</v>
      </c>
      <c r="BA40" s="275" t="s">
        <v>184</v>
      </c>
      <c r="BB40" s="123"/>
      <c r="BC40" s="111"/>
      <c r="BD40" s="124"/>
      <c r="BE40" s="132"/>
      <c r="BF40" s="125"/>
      <c r="BG40" s="125"/>
      <c r="BH40" s="125"/>
      <c r="BI40" s="125"/>
      <c r="BJ40" s="125"/>
      <c r="BK40" s="132"/>
      <c r="BL40" s="125"/>
      <c r="BM40" s="125"/>
      <c r="BN40" s="132"/>
      <c r="BO40" s="125"/>
      <c r="BP40" s="125"/>
      <c r="BQ40" s="132"/>
      <c r="BR40" s="125"/>
      <c r="BS40" s="132"/>
      <c r="BT40" s="125"/>
      <c r="BU40" s="132"/>
      <c r="BV40" s="133"/>
      <c r="BW40" s="121"/>
      <c r="BX40" s="117"/>
      <c r="BY40" s="117"/>
      <c r="BZ40" s="127"/>
      <c r="CA40" s="12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</row>
    <row r="41" spans="1:125" s="128" customFormat="1" ht="51" customHeight="1">
      <c r="A41" s="238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72"/>
      <c r="S41" s="72"/>
      <c r="T41" s="72"/>
      <c r="U41" s="72">
        <v>3</v>
      </c>
      <c r="V41" s="72">
        <v>7</v>
      </c>
      <c r="W41" s="72">
        <v>1</v>
      </c>
      <c r="X41" s="72">
        <v>0</v>
      </c>
      <c r="Y41" s="72">
        <v>2</v>
      </c>
      <c r="Z41" s="72">
        <v>0</v>
      </c>
      <c r="AA41" s="72">
        <v>0</v>
      </c>
      <c r="AB41" s="72">
        <v>1</v>
      </c>
      <c r="AC41" s="72">
        <v>0</v>
      </c>
      <c r="AD41" s="72">
        <v>0</v>
      </c>
      <c r="AE41" s="365" t="s">
        <v>87</v>
      </c>
      <c r="AF41" s="300" t="s">
        <v>54</v>
      </c>
      <c r="AG41" s="74"/>
      <c r="AH41" s="74"/>
      <c r="AI41" s="74"/>
      <c r="AJ41" s="74"/>
      <c r="AK41" s="74"/>
      <c r="AL41" s="74"/>
      <c r="AM41" s="74"/>
      <c r="AN41" s="74"/>
      <c r="AO41" s="75"/>
      <c r="AP41" s="75"/>
      <c r="AQ41" s="75"/>
      <c r="AR41" s="75"/>
      <c r="AS41" s="400"/>
      <c r="AT41" s="76"/>
      <c r="AU41" s="277" t="s">
        <v>55</v>
      </c>
      <c r="AV41" s="277" t="s">
        <v>55</v>
      </c>
      <c r="AW41" s="277" t="s">
        <v>55</v>
      </c>
      <c r="AX41" s="277" t="s">
        <v>55</v>
      </c>
      <c r="AY41" s="277" t="s">
        <v>55</v>
      </c>
      <c r="AZ41" s="277" t="s">
        <v>55</v>
      </c>
      <c r="BA41" s="275" t="s">
        <v>184</v>
      </c>
      <c r="BB41" s="123"/>
      <c r="BC41" s="111"/>
      <c r="BD41" s="124"/>
      <c r="BE41" s="132"/>
      <c r="BF41" s="125"/>
      <c r="BG41" s="125"/>
      <c r="BH41" s="125"/>
      <c r="BI41" s="125"/>
      <c r="BJ41" s="125"/>
      <c r="BK41" s="132"/>
      <c r="BL41" s="125"/>
      <c r="BM41" s="125"/>
      <c r="BN41" s="132"/>
      <c r="BO41" s="125"/>
      <c r="BP41" s="125"/>
      <c r="BQ41" s="132"/>
      <c r="BR41" s="125"/>
      <c r="BS41" s="132"/>
      <c r="BT41" s="125"/>
      <c r="BU41" s="132"/>
      <c r="BV41" s="133"/>
      <c r="BW41" s="121"/>
      <c r="BX41" s="117"/>
      <c r="BY41" s="117"/>
      <c r="BZ41" s="127"/>
      <c r="CA41" s="12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</row>
    <row r="42" spans="1:125" s="100" customFormat="1" ht="31.5">
      <c r="A42" s="23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72"/>
      <c r="S42" s="72"/>
      <c r="T42" s="72"/>
      <c r="U42" s="72">
        <v>3</v>
      </c>
      <c r="V42" s="72">
        <v>7</v>
      </c>
      <c r="W42" s="72">
        <v>1</v>
      </c>
      <c r="X42" s="72">
        <v>0</v>
      </c>
      <c r="Y42" s="72">
        <v>2</v>
      </c>
      <c r="Z42" s="72">
        <v>0</v>
      </c>
      <c r="AA42" s="72">
        <v>0</v>
      </c>
      <c r="AB42" s="72">
        <v>1</v>
      </c>
      <c r="AC42" s="72">
        <v>0</v>
      </c>
      <c r="AD42" s="72">
        <v>1</v>
      </c>
      <c r="AE42" s="109" t="s">
        <v>112</v>
      </c>
      <c r="AF42" s="300" t="s">
        <v>51</v>
      </c>
      <c r="AG42" s="74"/>
      <c r="AH42" s="74"/>
      <c r="AI42" s="74"/>
      <c r="AJ42" s="74"/>
      <c r="AK42" s="74"/>
      <c r="AL42" s="74"/>
      <c r="AM42" s="74"/>
      <c r="AN42" s="74"/>
      <c r="AO42" s="75"/>
      <c r="AP42" s="75"/>
      <c r="AQ42" s="75"/>
      <c r="AR42" s="75"/>
      <c r="AS42" s="400"/>
      <c r="AT42" s="77"/>
      <c r="AU42" s="277">
        <v>300</v>
      </c>
      <c r="AV42" s="277">
        <v>300</v>
      </c>
      <c r="AW42" s="277">
        <v>300</v>
      </c>
      <c r="AX42" s="277">
        <v>300</v>
      </c>
      <c r="AY42" s="277">
        <v>300</v>
      </c>
      <c r="AZ42" s="277">
        <v>300</v>
      </c>
      <c r="BA42" s="275" t="s">
        <v>184</v>
      </c>
      <c r="BB42" s="95"/>
      <c r="BC42" s="96"/>
      <c r="BD42" s="96"/>
      <c r="BE42" s="87">
        <v>1</v>
      </c>
      <c r="BF42" s="97"/>
      <c r="BG42" s="97"/>
      <c r="BH42" s="97"/>
      <c r="BI42" s="97"/>
      <c r="BJ42" s="97"/>
      <c r="BK42" s="87">
        <v>1</v>
      </c>
      <c r="BL42" s="97"/>
      <c r="BM42" s="97"/>
      <c r="BN42" s="87">
        <v>1</v>
      </c>
      <c r="BO42" s="97"/>
      <c r="BP42" s="97"/>
      <c r="BQ42" s="87">
        <v>1</v>
      </c>
      <c r="BR42" s="97"/>
      <c r="BS42" s="87">
        <v>1</v>
      </c>
      <c r="BT42" s="97"/>
      <c r="BU42" s="87">
        <v>1</v>
      </c>
      <c r="BV42" s="120"/>
      <c r="BW42" s="121"/>
      <c r="BX42" s="99"/>
      <c r="BY42" s="99"/>
      <c r="BZ42" s="122"/>
      <c r="CA42" s="122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</row>
    <row r="43" spans="1:125" s="128" customFormat="1" ht="47.25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72"/>
      <c r="S43" s="72"/>
      <c r="T43" s="72"/>
      <c r="U43" s="72">
        <v>3</v>
      </c>
      <c r="V43" s="72">
        <v>7</v>
      </c>
      <c r="W43" s="72">
        <v>1</v>
      </c>
      <c r="X43" s="72">
        <v>0</v>
      </c>
      <c r="Y43" s="72">
        <v>2</v>
      </c>
      <c r="Z43" s="72">
        <v>0</v>
      </c>
      <c r="AA43" s="72">
        <v>0</v>
      </c>
      <c r="AB43" s="72">
        <v>2</v>
      </c>
      <c r="AC43" s="72">
        <v>0</v>
      </c>
      <c r="AD43" s="72">
        <v>0</v>
      </c>
      <c r="AE43" s="365" t="s">
        <v>88</v>
      </c>
      <c r="AF43" s="300" t="s">
        <v>54</v>
      </c>
      <c r="AG43" s="74"/>
      <c r="AH43" s="74"/>
      <c r="AI43" s="74"/>
      <c r="AJ43" s="74"/>
      <c r="AK43" s="74"/>
      <c r="AL43" s="74"/>
      <c r="AM43" s="74"/>
      <c r="AN43" s="74"/>
      <c r="AO43" s="75"/>
      <c r="AP43" s="75"/>
      <c r="AQ43" s="75"/>
      <c r="AR43" s="75"/>
      <c r="AS43" s="400"/>
      <c r="AT43" s="77"/>
      <c r="AU43" s="277" t="s">
        <v>55</v>
      </c>
      <c r="AV43" s="277" t="s">
        <v>55</v>
      </c>
      <c r="AW43" s="277" t="s">
        <v>55</v>
      </c>
      <c r="AX43" s="277" t="s">
        <v>55</v>
      </c>
      <c r="AY43" s="277" t="s">
        <v>55</v>
      </c>
      <c r="AZ43" s="277" t="s">
        <v>55</v>
      </c>
      <c r="BA43" s="275" t="s">
        <v>184</v>
      </c>
      <c r="BB43" s="123"/>
      <c r="BC43" s="111"/>
      <c r="BD43" s="124"/>
      <c r="BE43" s="94">
        <v>35</v>
      </c>
      <c r="BF43" s="125"/>
      <c r="BG43" s="125"/>
      <c r="BH43" s="125"/>
      <c r="BI43" s="125"/>
      <c r="BJ43" s="125"/>
      <c r="BK43" s="94">
        <v>35</v>
      </c>
      <c r="BL43" s="125"/>
      <c r="BM43" s="125"/>
      <c r="BN43" s="94">
        <v>35</v>
      </c>
      <c r="BO43" s="125"/>
      <c r="BP43" s="125"/>
      <c r="BQ43" s="94">
        <v>35</v>
      </c>
      <c r="BR43" s="125"/>
      <c r="BS43" s="94">
        <v>35</v>
      </c>
      <c r="BT43" s="125"/>
      <c r="BU43" s="94">
        <v>35</v>
      </c>
      <c r="BV43" s="126"/>
      <c r="BW43" s="393"/>
      <c r="BX43" s="117"/>
      <c r="BY43" s="117"/>
      <c r="BZ43" s="127"/>
      <c r="CA43" s="12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</row>
    <row r="44" spans="1:125" s="128" customFormat="1" ht="15.75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72"/>
      <c r="S44" s="72"/>
      <c r="T44" s="72"/>
      <c r="U44" s="72">
        <v>3</v>
      </c>
      <c r="V44" s="72">
        <v>7</v>
      </c>
      <c r="W44" s="72">
        <v>1</v>
      </c>
      <c r="X44" s="72">
        <v>0</v>
      </c>
      <c r="Y44" s="72">
        <v>2</v>
      </c>
      <c r="Z44" s="72">
        <v>0</v>
      </c>
      <c r="AA44" s="72">
        <v>0</v>
      </c>
      <c r="AB44" s="72">
        <v>2</v>
      </c>
      <c r="AC44" s="72">
        <v>0</v>
      </c>
      <c r="AD44" s="72">
        <v>1</v>
      </c>
      <c r="AE44" s="109" t="s">
        <v>113</v>
      </c>
      <c r="AF44" s="300" t="s">
        <v>51</v>
      </c>
      <c r="AG44" s="74"/>
      <c r="AH44" s="74"/>
      <c r="AI44" s="74"/>
      <c r="AJ44" s="74"/>
      <c r="AK44" s="74"/>
      <c r="AL44" s="74"/>
      <c r="AM44" s="74"/>
      <c r="AN44" s="74"/>
      <c r="AO44" s="75"/>
      <c r="AP44" s="75"/>
      <c r="AQ44" s="75"/>
      <c r="AR44" s="75"/>
      <c r="AS44" s="400"/>
      <c r="AT44" s="77"/>
      <c r="AU44" s="277">
        <v>5</v>
      </c>
      <c r="AV44" s="277">
        <v>5</v>
      </c>
      <c r="AW44" s="277">
        <v>5</v>
      </c>
      <c r="AX44" s="277">
        <v>5</v>
      </c>
      <c r="AY44" s="277">
        <v>5</v>
      </c>
      <c r="AZ44" s="274">
        <v>5</v>
      </c>
      <c r="BA44" s="275" t="s">
        <v>184</v>
      </c>
      <c r="BB44" s="123"/>
      <c r="BC44" s="111"/>
      <c r="BD44" s="124"/>
      <c r="BE44" s="94"/>
      <c r="BF44" s="125"/>
      <c r="BG44" s="125"/>
      <c r="BH44" s="125"/>
      <c r="BI44" s="125"/>
      <c r="BJ44" s="125"/>
      <c r="BK44" s="94"/>
      <c r="BL44" s="125"/>
      <c r="BM44" s="125"/>
      <c r="BN44" s="94"/>
      <c r="BO44" s="125"/>
      <c r="BP44" s="125"/>
      <c r="BQ44" s="94"/>
      <c r="BR44" s="125"/>
      <c r="BS44" s="94"/>
      <c r="BT44" s="125"/>
      <c r="BU44" s="94"/>
      <c r="BV44" s="126"/>
      <c r="BW44" s="393"/>
      <c r="BX44" s="117"/>
      <c r="BY44" s="117"/>
      <c r="BZ44" s="127"/>
      <c r="CA44" s="12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</row>
    <row r="45" spans="1:125" s="128" customFormat="1" ht="47.25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72"/>
      <c r="S45" s="72"/>
      <c r="T45" s="72"/>
      <c r="U45" s="72">
        <v>3</v>
      </c>
      <c r="V45" s="72">
        <v>7</v>
      </c>
      <c r="W45" s="72">
        <v>2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0</v>
      </c>
      <c r="AD45" s="72">
        <v>0</v>
      </c>
      <c r="AE45" s="166" t="s">
        <v>99</v>
      </c>
      <c r="AF45" s="348" t="s">
        <v>35</v>
      </c>
      <c r="AG45" s="74"/>
      <c r="AH45" s="74"/>
      <c r="AI45" s="74"/>
      <c r="AJ45" s="74"/>
      <c r="AK45" s="74"/>
      <c r="AL45" s="74"/>
      <c r="AM45" s="74"/>
      <c r="AN45" s="74"/>
      <c r="AO45" s="75"/>
      <c r="AP45" s="75"/>
      <c r="AQ45" s="75"/>
      <c r="AR45" s="75"/>
      <c r="AS45" s="400"/>
      <c r="AT45" s="77"/>
      <c r="AU45" s="347">
        <f>SUM(AU46,AU52)</f>
        <v>2477.888</v>
      </c>
      <c r="AV45" s="343">
        <f>SUM(AV46,AV52)</f>
        <v>2628.081</v>
      </c>
      <c r="AW45" s="343">
        <f>SUM(AW46,AW52)</f>
        <v>2750.369</v>
      </c>
      <c r="AX45" s="343">
        <f>SUM(AX46,AX52)</f>
        <v>2750.369</v>
      </c>
      <c r="AY45" s="343">
        <f>SUM(AY46,AY52)</f>
        <v>2750.369</v>
      </c>
      <c r="AZ45" s="343">
        <f>AZ46+AZ52</f>
        <v>13357.076000000001</v>
      </c>
      <c r="BA45" s="346" t="s">
        <v>184</v>
      </c>
      <c r="BB45" s="123"/>
      <c r="BC45" s="111"/>
      <c r="BD45" s="124"/>
      <c r="BE45" s="94"/>
      <c r="BF45" s="125"/>
      <c r="BG45" s="125"/>
      <c r="BH45" s="125"/>
      <c r="BI45" s="125"/>
      <c r="BJ45" s="125"/>
      <c r="BK45" s="94"/>
      <c r="BL45" s="125"/>
      <c r="BM45" s="125"/>
      <c r="BN45" s="94"/>
      <c r="BO45" s="125"/>
      <c r="BP45" s="125"/>
      <c r="BQ45" s="94"/>
      <c r="BR45" s="125"/>
      <c r="BS45" s="94"/>
      <c r="BT45" s="125"/>
      <c r="BU45" s="94"/>
      <c r="BV45" s="126"/>
      <c r="BW45" s="393"/>
      <c r="BX45" s="117"/>
      <c r="BY45" s="117"/>
      <c r="BZ45" s="127"/>
      <c r="CA45" s="12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</row>
    <row r="46" spans="1:125" s="128" customFormat="1" ht="47.25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72"/>
      <c r="S46" s="72"/>
      <c r="T46" s="72"/>
      <c r="U46" s="72">
        <v>3</v>
      </c>
      <c r="V46" s="72">
        <v>7</v>
      </c>
      <c r="W46" s="72">
        <v>2</v>
      </c>
      <c r="X46" s="72">
        <v>0</v>
      </c>
      <c r="Y46" s="72">
        <v>1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362" t="s">
        <v>64</v>
      </c>
      <c r="AF46" s="300" t="s">
        <v>35</v>
      </c>
      <c r="AG46" s="74"/>
      <c r="AH46" s="74"/>
      <c r="AI46" s="74"/>
      <c r="AJ46" s="74"/>
      <c r="AK46" s="74"/>
      <c r="AL46" s="74"/>
      <c r="AM46" s="74"/>
      <c r="AN46" s="74"/>
      <c r="AO46" s="75"/>
      <c r="AP46" s="75"/>
      <c r="AQ46" s="75"/>
      <c r="AR46" s="75"/>
      <c r="AS46" s="400"/>
      <c r="AT46" s="77"/>
      <c r="AU46" s="278">
        <f aca="true" t="shared" si="3" ref="AU46:AZ46">AU48+AU50</f>
        <v>1249.888</v>
      </c>
      <c r="AV46" s="278">
        <f t="shared" si="3"/>
        <v>828.081</v>
      </c>
      <c r="AW46" s="278">
        <f t="shared" si="3"/>
        <v>950.369</v>
      </c>
      <c r="AX46" s="278">
        <f t="shared" si="3"/>
        <v>950.369</v>
      </c>
      <c r="AY46" s="278">
        <f t="shared" si="3"/>
        <v>950.369</v>
      </c>
      <c r="AZ46" s="278">
        <f t="shared" si="3"/>
        <v>4929.076</v>
      </c>
      <c r="BA46" s="272" t="s">
        <v>184</v>
      </c>
      <c r="BB46" s="123"/>
      <c r="BC46" s="111"/>
      <c r="BD46" s="124"/>
      <c r="BE46" s="94"/>
      <c r="BF46" s="125"/>
      <c r="BG46" s="125"/>
      <c r="BH46" s="125"/>
      <c r="BI46" s="125"/>
      <c r="BJ46" s="125"/>
      <c r="BK46" s="94"/>
      <c r="BL46" s="125"/>
      <c r="BM46" s="125"/>
      <c r="BN46" s="94"/>
      <c r="BO46" s="125"/>
      <c r="BP46" s="125"/>
      <c r="BQ46" s="94"/>
      <c r="BR46" s="125"/>
      <c r="BS46" s="94"/>
      <c r="BT46" s="125"/>
      <c r="BU46" s="94"/>
      <c r="BV46" s="126"/>
      <c r="BW46" s="393"/>
      <c r="BX46" s="117"/>
      <c r="BY46" s="117"/>
      <c r="BZ46" s="127"/>
      <c r="CA46" s="12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</row>
    <row r="47" spans="1:125" s="128" customFormat="1" ht="54.7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72"/>
      <c r="S47" s="72"/>
      <c r="T47" s="72"/>
      <c r="U47" s="72">
        <v>3</v>
      </c>
      <c r="V47" s="72">
        <v>7</v>
      </c>
      <c r="W47" s="72">
        <v>2</v>
      </c>
      <c r="X47" s="72">
        <v>0</v>
      </c>
      <c r="Y47" s="72">
        <v>1</v>
      </c>
      <c r="Z47" s="72">
        <v>0</v>
      </c>
      <c r="AA47" s="72">
        <v>0</v>
      </c>
      <c r="AB47" s="72">
        <v>0</v>
      </c>
      <c r="AC47" s="72">
        <v>0</v>
      </c>
      <c r="AD47" s="72">
        <v>1</v>
      </c>
      <c r="AE47" s="109" t="s">
        <v>114</v>
      </c>
      <c r="AF47" s="300" t="s">
        <v>66</v>
      </c>
      <c r="AG47" s="74"/>
      <c r="AH47" s="74"/>
      <c r="AI47" s="74"/>
      <c r="AJ47" s="74"/>
      <c r="AK47" s="74"/>
      <c r="AL47" s="74"/>
      <c r="AM47" s="74"/>
      <c r="AN47" s="74"/>
      <c r="AO47" s="75"/>
      <c r="AP47" s="75"/>
      <c r="AQ47" s="75"/>
      <c r="AR47" s="75"/>
      <c r="AS47" s="400"/>
      <c r="AT47" s="77"/>
      <c r="AU47" s="277">
        <v>75.465</v>
      </c>
      <c r="AV47" s="277">
        <v>75.465</v>
      </c>
      <c r="AW47" s="277">
        <v>75.465</v>
      </c>
      <c r="AX47" s="277">
        <v>75.465</v>
      </c>
      <c r="AY47" s="277">
        <v>75.465</v>
      </c>
      <c r="AZ47" s="277">
        <v>75.465</v>
      </c>
      <c r="BA47" s="272" t="s">
        <v>184</v>
      </c>
      <c r="BB47" s="123"/>
      <c r="BC47" s="111"/>
      <c r="BD47" s="124"/>
      <c r="BE47" s="94"/>
      <c r="BF47" s="125"/>
      <c r="BG47" s="125"/>
      <c r="BH47" s="125"/>
      <c r="BI47" s="125"/>
      <c r="BJ47" s="125"/>
      <c r="BK47" s="94"/>
      <c r="BL47" s="125"/>
      <c r="BM47" s="125"/>
      <c r="BN47" s="94"/>
      <c r="BO47" s="125"/>
      <c r="BP47" s="125"/>
      <c r="BQ47" s="94"/>
      <c r="BR47" s="125"/>
      <c r="BS47" s="94"/>
      <c r="BT47" s="125"/>
      <c r="BU47" s="94"/>
      <c r="BV47" s="126"/>
      <c r="BW47" s="393"/>
      <c r="BX47" s="117"/>
      <c r="BY47" s="117"/>
      <c r="BZ47" s="127"/>
      <c r="CA47" s="12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</row>
    <row r="48" spans="1:125" s="128" customFormat="1" ht="31.5">
      <c r="A48" s="238">
        <v>7</v>
      </c>
      <c r="B48" s="238">
        <v>0</v>
      </c>
      <c r="C48" s="238">
        <v>2</v>
      </c>
      <c r="D48" s="238">
        <v>0</v>
      </c>
      <c r="E48" s="238">
        <v>4</v>
      </c>
      <c r="F48" s="238">
        <v>0</v>
      </c>
      <c r="G48" s="238">
        <v>9</v>
      </c>
      <c r="H48" s="238">
        <v>3</v>
      </c>
      <c r="I48" s="238">
        <v>7</v>
      </c>
      <c r="J48" s="238">
        <v>2</v>
      </c>
      <c r="K48" s="238">
        <v>0</v>
      </c>
      <c r="L48" s="238">
        <v>1</v>
      </c>
      <c r="M48" s="238">
        <v>4</v>
      </c>
      <c r="N48" s="238">
        <v>0</v>
      </c>
      <c r="O48" s="238">
        <v>0</v>
      </c>
      <c r="P48" s="238">
        <v>1</v>
      </c>
      <c r="Q48" s="238" t="s">
        <v>59</v>
      </c>
      <c r="R48" s="72"/>
      <c r="S48" s="72"/>
      <c r="T48" s="72"/>
      <c r="U48" s="72">
        <v>3</v>
      </c>
      <c r="V48" s="72">
        <v>7</v>
      </c>
      <c r="W48" s="72">
        <v>2</v>
      </c>
      <c r="X48" s="72">
        <v>0</v>
      </c>
      <c r="Y48" s="72">
        <v>1</v>
      </c>
      <c r="Z48" s="72">
        <v>0</v>
      </c>
      <c r="AA48" s="72">
        <v>0</v>
      </c>
      <c r="AB48" s="72">
        <v>1</v>
      </c>
      <c r="AC48" s="72">
        <v>0</v>
      </c>
      <c r="AD48" s="72">
        <v>0</v>
      </c>
      <c r="AE48" s="365" t="s">
        <v>89</v>
      </c>
      <c r="AF48" s="300" t="s">
        <v>35</v>
      </c>
      <c r="AG48" s="74"/>
      <c r="AH48" s="74"/>
      <c r="AI48" s="74"/>
      <c r="AJ48" s="74"/>
      <c r="AK48" s="74"/>
      <c r="AL48" s="74"/>
      <c r="AM48" s="74"/>
      <c r="AN48" s="74"/>
      <c r="AO48" s="75"/>
      <c r="AP48" s="75"/>
      <c r="AQ48" s="75"/>
      <c r="AR48" s="75"/>
      <c r="AS48" s="400"/>
      <c r="AT48" s="77"/>
      <c r="AU48" s="278">
        <v>911.638</v>
      </c>
      <c r="AV48" s="278">
        <v>389.831</v>
      </c>
      <c r="AW48" s="278">
        <v>412.119</v>
      </c>
      <c r="AX48" s="278">
        <v>412.119</v>
      </c>
      <c r="AY48" s="278">
        <v>412.119</v>
      </c>
      <c r="AZ48" s="278">
        <f>AY48+AX48+AW48+AV48+AU48</f>
        <v>2537.826</v>
      </c>
      <c r="BA48" s="272" t="s">
        <v>184</v>
      </c>
      <c r="BB48" s="123"/>
      <c r="BC48" s="111"/>
      <c r="BD48" s="124"/>
      <c r="BE48" s="94"/>
      <c r="BF48" s="125"/>
      <c r="BG48" s="125"/>
      <c r="BH48" s="125"/>
      <c r="BI48" s="125"/>
      <c r="BJ48" s="125"/>
      <c r="BK48" s="94"/>
      <c r="BL48" s="125"/>
      <c r="BM48" s="125"/>
      <c r="BN48" s="94"/>
      <c r="BO48" s="125"/>
      <c r="BP48" s="125"/>
      <c r="BQ48" s="94"/>
      <c r="BR48" s="125"/>
      <c r="BS48" s="94"/>
      <c r="BT48" s="125"/>
      <c r="BU48" s="94"/>
      <c r="BV48" s="126"/>
      <c r="BW48" s="393"/>
      <c r="BX48" s="117"/>
      <c r="BY48" s="117"/>
      <c r="BZ48" s="127"/>
      <c r="CA48" s="12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</row>
    <row r="49" spans="1:125" s="128" customFormat="1" ht="15.75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72"/>
      <c r="S49" s="72"/>
      <c r="T49" s="72"/>
      <c r="U49" s="72">
        <v>3</v>
      </c>
      <c r="V49" s="72">
        <v>7</v>
      </c>
      <c r="W49" s="72">
        <v>2</v>
      </c>
      <c r="X49" s="72">
        <v>0</v>
      </c>
      <c r="Y49" s="72">
        <v>1</v>
      </c>
      <c r="Z49" s="72">
        <v>0</v>
      </c>
      <c r="AA49" s="72">
        <v>0</v>
      </c>
      <c r="AB49" s="72">
        <v>1</v>
      </c>
      <c r="AC49" s="72">
        <v>0</v>
      </c>
      <c r="AD49" s="72">
        <v>1</v>
      </c>
      <c r="AE49" s="109" t="s">
        <v>115</v>
      </c>
      <c r="AF49" s="300" t="s">
        <v>52</v>
      </c>
      <c r="AG49" s="74"/>
      <c r="AH49" s="74"/>
      <c r="AI49" s="74"/>
      <c r="AJ49" s="74"/>
      <c r="AK49" s="74"/>
      <c r="AL49" s="74"/>
      <c r="AM49" s="74"/>
      <c r="AN49" s="74"/>
      <c r="AO49" s="75"/>
      <c r="AP49" s="75"/>
      <c r="AQ49" s="75"/>
      <c r="AR49" s="75"/>
      <c r="AS49" s="400"/>
      <c r="AT49" s="77"/>
      <c r="AU49" s="277">
        <v>75.465</v>
      </c>
      <c r="AV49" s="277">
        <v>75.465</v>
      </c>
      <c r="AW49" s="277">
        <v>75.465</v>
      </c>
      <c r="AX49" s="277">
        <v>75.465</v>
      </c>
      <c r="AY49" s="277">
        <v>75.465</v>
      </c>
      <c r="AZ49" s="277">
        <v>75.465</v>
      </c>
      <c r="BA49" s="272" t="s">
        <v>184</v>
      </c>
      <c r="BB49" s="123"/>
      <c r="BC49" s="111"/>
      <c r="BD49" s="124"/>
      <c r="BE49" s="94"/>
      <c r="BF49" s="125"/>
      <c r="BG49" s="125"/>
      <c r="BH49" s="125"/>
      <c r="BI49" s="125"/>
      <c r="BJ49" s="125"/>
      <c r="BK49" s="94"/>
      <c r="BL49" s="125"/>
      <c r="BM49" s="125"/>
      <c r="BN49" s="94"/>
      <c r="BO49" s="125"/>
      <c r="BP49" s="125"/>
      <c r="BQ49" s="94"/>
      <c r="BR49" s="125"/>
      <c r="BS49" s="94"/>
      <c r="BT49" s="125"/>
      <c r="BU49" s="94"/>
      <c r="BV49" s="126"/>
      <c r="BW49" s="393"/>
      <c r="BX49" s="117"/>
      <c r="BY49" s="117"/>
      <c r="BZ49" s="127"/>
      <c r="CA49" s="12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</row>
    <row r="50" spans="1:125" s="128" customFormat="1" ht="31.5">
      <c r="A50" s="238">
        <v>7</v>
      </c>
      <c r="B50" s="238">
        <v>0</v>
      </c>
      <c r="C50" s="238">
        <v>2</v>
      </c>
      <c r="D50" s="238">
        <v>0</v>
      </c>
      <c r="E50" s="238">
        <v>4</v>
      </c>
      <c r="F50" s="238">
        <v>0</v>
      </c>
      <c r="G50" s="238">
        <v>9</v>
      </c>
      <c r="H50" s="238">
        <v>3</v>
      </c>
      <c r="I50" s="238">
        <v>7</v>
      </c>
      <c r="J50" s="238">
        <v>2</v>
      </c>
      <c r="K50" s="238">
        <v>0</v>
      </c>
      <c r="L50" s="238">
        <v>1</v>
      </c>
      <c r="M50" s="238">
        <v>4</v>
      </c>
      <c r="N50" s="238">
        <v>0</v>
      </c>
      <c r="O50" s="238">
        <v>0</v>
      </c>
      <c r="P50" s="238">
        <v>2</v>
      </c>
      <c r="Q50" s="238" t="s">
        <v>59</v>
      </c>
      <c r="R50" s="72"/>
      <c r="S50" s="72"/>
      <c r="T50" s="72"/>
      <c r="U50" s="72">
        <v>3</v>
      </c>
      <c r="V50" s="72">
        <v>7</v>
      </c>
      <c r="W50" s="72">
        <v>2</v>
      </c>
      <c r="X50" s="72">
        <v>0</v>
      </c>
      <c r="Y50" s="72">
        <v>1</v>
      </c>
      <c r="Z50" s="72">
        <v>0</v>
      </c>
      <c r="AA50" s="72">
        <v>0</v>
      </c>
      <c r="AB50" s="72">
        <v>2</v>
      </c>
      <c r="AC50" s="72">
        <v>0</v>
      </c>
      <c r="AD50" s="72">
        <v>0</v>
      </c>
      <c r="AE50" s="365" t="s">
        <v>90</v>
      </c>
      <c r="AF50" s="300" t="s">
        <v>35</v>
      </c>
      <c r="AG50" s="74"/>
      <c r="AH50" s="74"/>
      <c r="AI50" s="74"/>
      <c r="AJ50" s="74"/>
      <c r="AK50" s="74"/>
      <c r="AL50" s="74"/>
      <c r="AM50" s="74"/>
      <c r="AN50" s="74"/>
      <c r="AO50" s="75"/>
      <c r="AP50" s="75"/>
      <c r="AQ50" s="75"/>
      <c r="AR50" s="75"/>
      <c r="AS50" s="400"/>
      <c r="AT50" s="77"/>
      <c r="AU50" s="278">
        <v>338.25</v>
      </c>
      <c r="AV50" s="278">
        <v>438.25</v>
      </c>
      <c r="AW50" s="278">
        <v>538.25</v>
      </c>
      <c r="AX50" s="278">
        <v>538.25</v>
      </c>
      <c r="AY50" s="278">
        <v>538.25</v>
      </c>
      <c r="AZ50" s="278">
        <f>AY50+AX50+AW50+AV50+AU50</f>
        <v>2391.25</v>
      </c>
      <c r="BA50" s="272" t="s">
        <v>184</v>
      </c>
      <c r="BB50" s="123"/>
      <c r="BC50" s="111"/>
      <c r="BD50" s="124"/>
      <c r="BE50" s="94"/>
      <c r="BF50" s="125"/>
      <c r="BG50" s="125"/>
      <c r="BH50" s="125"/>
      <c r="BI50" s="125"/>
      <c r="BJ50" s="125"/>
      <c r="BK50" s="94"/>
      <c r="BL50" s="125"/>
      <c r="BM50" s="125"/>
      <c r="BN50" s="94"/>
      <c r="BO50" s="125"/>
      <c r="BP50" s="125"/>
      <c r="BQ50" s="94"/>
      <c r="BR50" s="125"/>
      <c r="BS50" s="94"/>
      <c r="BT50" s="125"/>
      <c r="BU50" s="94"/>
      <c r="BV50" s="126"/>
      <c r="BW50" s="393"/>
      <c r="BX50" s="117"/>
      <c r="BY50" s="117"/>
      <c r="BZ50" s="127"/>
      <c r="CA50" s="12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</row>
    <row r="51" spans="1:125" s="128" customFormat="1" ht="47.25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72"/>
      <c r="S51" s="72"/>
      <c r="T51" s="72"/>
      <c r="U51" s="72">
        <v>3</v>
      </c>
      <c r="V51" s="72">
        <v>7</v>
      </c>
      <c r="W51" s="72">
        <v>2</v>
      </c>
      <c r="X51" s="72">
        <v>0</v>
      </c>
      <c r="Y51" s="72">
        <v>1</v>
      </c>
      <c r="Z51" s="72">
        <v>0</v>
      </c>
      <c r="AA51" s="72">
        <v>0</v>
      </c>
      <c r="AB51" s="72">
        <v>2</v>
      </c>
      <c r="AC51" s="72">
        <v>0</v>
      </c>
      <c r="AD51" s="72">
        <v>1</v>
      </c>
      <c r="AE51" s="109" t="s">
        <v>114</v>
      </c>
      <c r="AF51" s="300" t="s">
        <v>52</v>
      </c>
      <c r="AG51" s="74"/>
      <c r="AH51" s="74"/>
      <c r="AI51" s="74"/>
      <c r="AJ51" s="74"/>
      <c r="AK51" s="74"/>
      <c r="AL51" s="74"/>
      <c r="AM51" s="74"/>
      <c r="AN51" s="74"/>
      <c r="AO51" s="75"/>
      <c r="AP51" s="75"/>
      <c r="AQ51" s="75"/>
      <c r="AR51" s="75"/>
      <c r="AS51" s="400"/>
      <c r="AT51" s="77"/>
      <c r="AU51" s="277">
        <v>75.465</v>
      </c>
      <c r="AV51" s="277">
        <v>75.465</v>
      </c>
      <c r="AW51" s="277">
        <v>75.465</v>
      </c>
      <c r="AX51" s="277">
        <v>75.465</v>
      </c>
      <c r="AY51" s="277">
        <v>75.465</v>
      </c>
      <c r="AZ51" s="277">
        <v>75.465</v>
      </c>
      <c r="BA51" s="272" t="s">
        <v>184</v>
      </c>
      <c r="BB51" s="123"/>
      <c r="BC51" s="111"/>
      <c r="BD51" s="124"/>
      <c r="BE51" s="94"/>
      <c r="BF51" s="125"/>
      <c r="BG51" s="125"/>
      <c r="BH51" s="125"/>
      <c r="BI51" s="125"/>
      <c r="BJ51" s="125"/>
      <c r="BK51" s="94"/>
      <c r="BL51" s="125"/>
      <c r="BM51" s="125"/>
      <c r="BN51" s="94"/>
      <c r="BO51" s="125"/>
      <c r="BP51" s="125"/>
      <c r="BQ51" s="94"/>
      <c r="BR51" s="125"/>
      <c r="BS51" s="94"/>
      <c r="BT51" s="125"/>
      <c r="BU51" s="94"/>
      <c r="BV51" s="126"/>
      <c r="BW51" s="393"/>
      <c r="BX51" s="117"/>
      <c r="BY51" s="117"/>
      <c r="BZ51" s="127"/>
      <c r="CA51" s="12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</row>
    <row r="52" spans="1:125" s="128" customFormat="1" ht="47.25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72"/>
      <c r="S52" s="72"/>
      <c r="T52" s="72"/>
      <c r="U52" s="72">
        <v>3</v>
      </c>
      <c r="V52" s="72">
        <v>7</v>
      </c>
      <c r="W52" s="72">
        <v>2</v>
      </c>
      <c r="X52" s="72">
        <v>0</v>
      </c>
      <c r="Y52" s="72">
        <v>2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361" t="s">
        <v>65</v>
      </c>
      <c r="AF52" s="300" t="s">
        <v>35</v>
      </c>
      <c r="AG52" s="74"/>
      <c r="AH52" s="74"/>
      <c r="AI52" s="74"/>
      <c r="AJ52" s="74"/>
      <c r="AK52" s="74"/>
      <c r="AL52" s="74"/>
      <c r="AM52" s="74"/>
      <c r="AN52" s="74"/>
      <c r="AO52" s="75"/>
      <c r="AP52" s="75"/>
      <c r="AQ52" s="75"/>
      <c r="AR52" s="75"/>
      <c r="AS52" s="400"/>
      <c r="AT52" s="77"/>
      <c r="AU52" s="278">
        <f>SUM(AU54,AU56)</f>
        <v>1228</v>
      </c>
      <c r="AV52" s="278">
        <f>SUM(AV54,AV56)</f>
        <v>1800</v>
      </c>
      <c r="AW52" s="278">
        <f>SUM(AW54,AW56)</f>
        <v>1800</v>
      </c>
      <c r="AX52" s="278">
        <f>SUM(AX54,AX56)</f>
        <v>1800</v>
      </c>
      <c r="AY52" s="278">
        <f>SUM(AY54,AY56)</f>
        <v>1800</v>
      </c>
      <c r="AZ52" s="278">
        <f>AZ54+AZ56</f>
        <v>8428</v>
      </c>
      <c r="BA52" s="272" t="s">
        <v>184</v>
      </c>
      <c r="BB52" s="123"/>
      <c r="BC52" s="111"/>
      <c r="BD52" s="124"/>
      <c r="BE52" s="94"/>
      <c r="BF52" s="125"/>
      <c r="BG52" s="125"/>
      <c r="BH52" s="125"/>
      <c r="BI52" s="125"/>
      <c r="BJ52" s="125"/>
      <c r="BK52" s="94"/>
      <c r="BL52" s="125"/>
      <c r="BM52" s="125"/>
      <c r="BN52" s="94"/>
      <c r="BO52" s="125"/>
      <c r="BP52" s="125"/>
      <c r="BQ52" s="94"/>
      <c r="BR52" s="125"/>
      <c r="BS52" s="94"/>
      <c r="BT52" s="125"/>
      <c r="BU52" s="94"/>
      <c r="BV52" s="126"/>
      <c r="BW52" s="393"/>
      <c r="BX52" s="117"/>
      <c r="BY52" s="117"/>
      <c r="BZ52" s="127"/>
      <c r="CA52" s="12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</row>
    <row r="53" spans="1:125" s="128" customFormat="1" ht="31.5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72"/>
      <c r="S53" s="72"/>
      <c r="T53" s="72"/>
      <c r="U53" s="72">
        <v>3</v>
      </c>
      <c r="V53" s="72">
        <v>7</v>
      </c>
      <c r="W53" s="72">
        <v>2</v>
      </c>
      <c r="X53" s="72">
        <v>0</v>
      </c>
      <c r="Y53" s="72">
        <v>2</v>
      </c>
      <c r="Z53" s="72">
        <v>0</v>
      </c>
      <c r="AA53" s="72">
        <v>0</v>
      </c>
      <c r="AB53" s="72">
        <v>0</v>
      </c>
      <c r="AC53" s="72">
        <v>0</v>
      </c>
      <c r="AD53" s="72">
        <v>1</v>
      </c>
      <c r="AE53" s="259" t="s">
        <v>116</v>
      </c>
      <c r="AF53" s="300" t="s">
        <v>66</v>
      </c>
      <c r="AG53" s="74"/>
      <c r="AH53" s="74"/>
      <c r="AI53" s="74"/>
      <c r="AJ53" s="74"/>
      <c r="AK53" s="74"/>
      <c r="AL53" s="74"/>
      <c r="AM53" s="74"/>
      <c r="AN53" s="74"/>
      <c r="AO53" s="75"/>
      <c r="AP53" s="75"/>
      <c r="AQ53" s="75"/>
      <c r="AR53" s="75"/>
      <c r="AS53" s="400"/>
      <c r="AT53" s="77"/>
      <c r="AU53" s="277">
        <v>1</v>
      </c>
      <c r="AV53" s="277">
        <v>1</v>
      </c>
      <c r="AW53" s="277">
        <v>1</v>
      </c>
      <c r="AX53" s="277">
        <v>1</v>
      </c>
      <c r="AY53" s="277">
        <v>2</v>
      </c>
      <c r="AZ53" s="274">
        <v>2</v>
      </c>
      <c r="BA53" s="272" t="s">
        <v>184</v>
      </c>
      <c r="BB53" s="123"/>
      <c r="BC53" s="111"/>
      <c r="BD53" s="124"/>
      <c r="BE53" s="94"/>
      <c r="BF53" s="125"/>
      <c r="BG53" s="125"/>
      <c r="BH53" s="125"/>
      <c r="BI53" s="125"/>
      <c r="BJ53" s="125"/>
      <c r="BK53" s="94"/>
      <c r="BL53" s="125"/>
      <c r="BM53" s="125"/>
      <c r="BN53" s="94"/>
      <c r="BO53" s="125"/>
      <c r="BP53" s="125"/>
      <c r="BQ53" s="94"/>
      <c r="BR53" s="125"/>
      <c r="BS53" s="94"/>
      <c r="BT53" s="125"/>
      <c r="BU53" s="94"/>
      <c r="BV53" s="126"/>
      <c r="BW53" s="393"/>
      <c r="BX53" s="117"/>
      <c r="BY53" s="117"/>
      <c r="BZ53" s="127"/>
      <c r="CA53" s="12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</row>
    <row r="54" spans="1:125" s="128" customFormat="1" ht="47.25">
      <c r="A54" s="238">
        <v>7</v>
      </c>
      <c r="B54" s="238">
        <v>0</v>
      </c>
      <c r="C54" s="238">
        <v>2</v>
      </c>
      <c r="D54" s="238">
        <v>0</v>
      </c>
      <c r="E54" s="238">
        <v>4</v>
      </c>
      <c r="F54" s="238">
        <v>0</v>
      </c>
      <c r="G54" s="238">
        <v>9</v>
      </c>
      <c r="H54" s="238">
        <v>3</v>
      </c>
      <c r="I54" s="238">
        <v>7</v>
      </c>
      <c r="J54" s="238">
        <v>2</v>
      </c>
      <c r="K54" s="238">
        <v>0</v>
      </c>
      <c r="L54" s="238">
        <v>2</v>
      </c>
      <c r="M54" s="238">
        <v>4</v>
      </c>
      <c r="N54" s="238">
        <v>0</v>
      </c>
      <c r="O54" s="238">
        <v>0</v>
      </c>
      <c r="P54" s="238">
        <v>1</v>
      </c>
      <c r="Q54" s="238" t="s">
        <v>59</v>
      </c>
      <c r="R54" s="72"/>
      <c r="S54" s="72"/>
      <c r="T54" s="72"/>
      <c r="U54" s="72">
        <v>3</v>
      </c>
      <c r="V54" s="72">
        <v>7</v>
      </c>
      <c r="W54" s="72">
        <v>2</v>
      </c>
      <c r="X54" s="72">
        <v>0</v>
      </c>
      <c r="Y54" s="72">
        <v>2</v>
      </c>
      <c r="Z54" s="72">
        <v>0</v>
      </c>
      <c r="AA54" s="72">
        <v>0</v>
      </c>
      <c r="AB54" s="72">
        <v>1</v>
      </c>
      <c r="AC54" s="72">
        <v>0</v>
      </c>
      <c r="AD54" s="72">
        <v>0</v>
      </c>
      <c r="AE54" s="365" t="s">
        <v>208</v>
      </c>
      <c r="AF54" s="300" t="s">
        <v>35</v>
      </c>
      <c r="AG54" s="74"/>
      <c r="AH54" s="74"/>
      <c r="AI54" s="74"/>
      <c r="AJ54" s="74"/>
      <c r="AK54" s="74"/>
      <c r="AL54" s="74"/>
      <c r="AM54" s="74"/>
      <c r="AN54" s="74"/>
      <c r="AO54" s="75"/>
      <c r="AP54" s="75"/>
      <c r="AQ54" s="75"/>
      <c r="AR54" s="75"/>
      <c r="AS54" s="400"/>
      <c r="AT54" s="77"/>
      <c r="AU54" s="314">
        <v>428</v>
      </c>
      <c r="AV54" s="277">
        <v>1000</v>
      </c>
      <c r="AW54" s="278">
        <v>1000</v>
      </c>
      <c r="AX54" s="278">
        <v>1000</v>
      </c>
      <c r="AY54" s="278">
        <v>1000</v>
      </c>
      <c r="AZ54" s="314">
        <f>AY54+AX54+AW54+AV54+AU54</f>
        <v>4428</v>
      </c>
      <c r="BA54" s="272" t="s">
        <v>184</v>
      </c>
      <c r="BB54" s="123"/>
      <c r="BC54" s="111"/>
      <c r="BD54" s="124"/>
      <c r="BE54" s="94"/>
      <c r="BF54" s="125"/>
      <c r="BG54" s="125"/>
      <c r="BH54" s="125"/>
      <c r="BI54" s="125"/>
      <c r="BJ54" s="125"/>
      <c r="BK54" s="94"/>
      <c r="BL54" s="125"/>
      <c r="BM54" s="125"/>
      <c r="BN54" s="94"/>
      <c r="BO54" s="125"/>
      <c r="BP54" s="125"/>
      <c r="BQ54" s="94"/>
      <c r="BR54" s="125"/>
      <c r="BS54" s="94"/>
      <c r="BT54" s="125"/>
      <c r="BU54" s="94"/>
      <c r="BV54" s="126"/>
      <c r="BW54" s="393"/>
      <c r="BX54" s="117"/>
      <c r="BY54" s="117"/>
      <c r="BZ54" s="127"/>
      <c r="CA54" s="12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</row>
    <row r="55" spans="1:125" s="128" customFormat="1" ht="31.5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72"/>
      <c r="S55" s="72"/>
      <c r="T55" s="72"/>
      <c r="U55" s="72">
        <v>3</v>
      </c>
      <c r="V55" s="72">
        <v>7</v>
      </c>
      <c r="W55" s="72">
        <v>2</v>
      </c>
      <c r="X55" s="72">
        <v>0</v>
      </c>
      <c r="Y55" s="72">
        <v>2</v>
      </c>
      <c r="Z55" s="72">
        <v>0</v>
      </c>
      <c r="AA55" s="72">
        <v>0</v>
      </c>
      <c r="AB55" s="72">
        <v>1</v>
      </c>
      <c r="AC55" s="72">
        <v>0</v>
      </c>
      <c r="AD55" s="72">
        <v>1</v>
      </c>
      <c r="AE55" s="259" t="s">
        <v>116</v>
      </c>
      <c r="AF55" s="300" t="s">
        <v>66</v>
      </c>
      <c r="AG55" s="74"/>
      <c r="AH55" s="74"/>
      <c r="AI55" s="74"/>
      <c r="AJ55" s="74"/>
      <c r="AK55" s="74"/>
      <c r="AL55" s="74"/>
      <c r="AM55" s="74"/>
      <c r="AN55" s="74"/>
      <c r="AO55" s="75"/>
      <c r="AP55" s="75"/>
      <c r="AQ55" s="75"/>
      <c r="AR55" s="75"/>
      <c r="AS55" s="400"/>
      <c r="AT55" s="77"/>
      <c r="AU55" s="277">
        <v>1</v>
      </c>
      <c r="AV55" s="277">
        <v>1</v>
      </c>
      <c r="AW55" s="277">
        <v>1</v>
      </c>
      <c r="AX55" s="277">
        <v>1</v>
      </c>
      <c r="AY55" s="277">
        <v>1</v>
      </c>
      <c r="AZ55" s="277">
        <v>1</v>
      </c>
      <c r="BA55" s="272" t="s">
        <v>184</v>
      </c>
      <c r="BB55" s="123"/>
      <c r="BC55" s="111"/>
      <c r="BD55" s="124"/>
      <c r="BE55" s="94"/>
      <c r="BF55" s="125"/>
      <c r="BG55" s="125"/>
      <c r="BH55" s="125"/>
      <c r="BI55" s="125"/>
      <c r="BJ55" s="125"/>
      <c r="BK55" s="94"/>
      <c r="BL55" s="125"/>
      <c r="BM55" s="125"/>
      <c r="BN55" s="94"/>
      <c r="BO55" s="125"/>
      <c r="BP55" s="125"/>
      <c r="BQ55" s="94"/>
      <c r="BR55" s="125"/>
      <c r="BS55" s="94"/>
      <c r="BT55" s="125"/>
      <c r="BU55" s="94"/>
      <c r="BV55" s="126"/>
      <c r="BW55" s="393"/>
      <c r="BX55" s="117"/>
      <c r="BY55" s="117"/>
      <c r="BZ55" s="127"/>
      <c r="CA55" s="12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</row>
    <row r="56" spans="1:125" s="128" customFormat="1" ht="31.5">
      <c r="A56" s="238">
        <v>7</v>
      </c>
      <c r="B56" s="238">
        <v>0</v>
      </c>
      <c r="C56" s="238">
        <v>2</v>
      </c>
      <c r="D56" s="238">
        <v>0</v>
      </c>
      <c r="E56" s="238">
        <v>4</v>
      </c>
      <c r="F56" s="238">
        <v>0</v>
      </c>
      <c r="G56" s="238">
        <v>9</v>
      </c>
      <c r="H56" s="238">
        <v>3</v>
      </c>
      <c r="I56" s="238">
        <v>7</v>
      </c>
      <c r="J56" s="238">
        <v>2</v>
      </c>
      <c r="K56" s="238">
        <v>0</v>
      </c>
      <c r="L56" s="238">
        <v>2</v>
      </c>
      <c r="M56" s="238">
        <v>4</v>
      </c>
      <c r="N56" s="238">
        <v>0</v>
      </c>
      <c r="O56" s="238">
        <v>0</v>
      </c>
      <c r="P56" s="238">
        <v>2</v>
      </c>
      <c r="Q56" s="238" t="s">
        <v>59</v>
      </c>
      <c r="R56" s="72"/>
      <c r="S56" s="72"/>
      <c r="T56" s="72"/>
      <c r="U56" s="72">
        <v>3</v>
      </c>
      <c r="V56" s="72">
        <v>7</v>
      </c>
      <c r="W56" s="72">
        <v>2</v>
      </c>
      <c r="X56" s="72">
        <v>0</v>
      </c>
      <c r="Y56" s="72">
        <v>2</v>
      </c>
      <c r="Z56" s="72">
        <v>0</v>
      </c>
      <c r="AA56" s="72">
        <v>0</v>
      </c>
      <c r="AB56" s="72">
        <v>2</v>
      </c>
      <c r="AC56" s="72">
        <v>0</v>
      </c>
      <c r="AD56" s="72">
        <v>0</v>
      </c>
      <c r="AE56" s="365" t="s">
        <v>150</v>
      </c>
      <c r="AF56" s="300" t="s">
        <v>132</v>
      </c>
      <c r="AG56" s="74"/>
      <c r="AH56" s="74"/>
      <c r="AI56" s="74"/>
      <c r="AJ56" s="74"/>
      <c r="AK56" s="74"/>
      <c r="AL56" s="74"/>
      <c r="AM56" s="74"/>
      <c r="AN56" s="74"/>
      <c r="AO56" s="75"/>
      <c r="AP56" s="75"/>
      <c r="AQ56" s="75"/>
      <c r="AR56" s="75"/>
      <c r="AS56" s="400"/>
      <c r="AT56" s="77"/>
      <c r="AU56" s="277">
        <v>800</v>
      </c>
      <c r="AV56" s="277">
        <v>800</v>
      </c>
      <c r="AW56" s="278">
        <v>800</v>
      </c>
      <c r="AX56" s="278">
        <v>800</v>
      </c>
      <c r="AY56" s="278">
        <v>800</v>
      </c>
      <c r="AZ56" s="279">
        <f>AY56+AX56+AW56+AV56+AU56</f>
        <v>4000</v>
      </c>
      <c r="BA56" s="272" t="s">
        <v>184</v>
      </c>
      <c r="BB56" s="123"/>
      <c r="BC56" s="111"/>
      <c r="BD56" s="124"/>
      <c r="BE56" s="94"/>
      <c r="BF56" s="125"/>
      <c r="BG56" s="125"/>
      <c r="BH56" s="125"/>
      <c r="BI56" s="125"/>
      <c r="BJ56" s="125"/>
      <c r="BK56" s="94"/>
      <c r="BL56" s="125"/>
      <c r="BM56" s="125"/>
      <c r="BN56" s="94"/>
      <c r="BO56" s="125"/>
      <c r="BP56" s="125"/>
      <c r="BQ56" s="94"/>
      <c r="BR56" s="125"/>
      <c r="BS56" s="94"/>
      <c r="BT56" s="125"/>
      <c r="BU56" s="94"/>
      <c r="BV56" s="126"/>
      <c r="BW56" s="393"/>
      <c r="BX56" s="117"/>
      <c r="BY56" s="117"/>
      <c r="BZ56" s="127"/>
      <c r="CA56" s="12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</row>
    <row r="57" spans="1:125" s="128" customFormat="1" ht="31.5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72"/>
      <c r="S57" s="72"/>
      <c r="T57" s="72"/>
      <c r="U57" s="72">
        <v>3</v>
      </c>
      <c r="V57" s="72">
        <v>7</v>
      </c>
      <c r="W57" s="72">
        <v>2</v>
      </c>
      <c r="X57" s="72">
        <v>0</v>
      </c>
      <c r="Y57" s="72">
        <v>2</v>
      </c>
      <c r="Z57" s="72">
        <v>0</v>
      </c>
      <c r="AA57" s="72">
        <v>0</v>
      </c>
      <c r="AB57" s="72">
        <v>2</v>
      </c>
      <c r="AC57" s="72">
        <v>0</v>
      </c>
      <c r="AD57" s="72">
        <v>1</v>
      </c>
      <c r="AE57" s="259" t="s">
        <v>116</v>
      </c>
      <c r="AF57" s="300" t="s">
        <v>66</v>
      </c>
      <c r="AG57" s="74"/>
      <c r="AH57" s="74"/>
      <c r="AI57" s="74"/>
      <c r="AJ57" s="74"/>
      <c r="AK57" s="74"/>
      <c r="AL57" s="74"/>
      <c r="AM57" s="74"/>
      <c r="AN57" s="74"/>
      <c r="AO57" s="75"/>
      <c r="AP57" s="75"/>
      <c r="AQ57" s="75"/>
      <c r="AR57" s="75"/>
      <c r="AS57" s="400"/>
      <c r="AT57" s="77"/>
      <c r="AU57" s="277">
        <v>1</v>
      </c>
      <c r="AV57" s="277">
        <v>1</v>
      </c>
      <c r="AW57" s="277">
        <v>1</v>
      </c>
      <c r="AX57" s="277">
        <v>1</v>
      </c>
      <c r="AY57" s="277">
        <v>1</v>
      </c>
      <c r="AZ57" s="288">
        <v>1</v>
      </c>
      <c r="BA57" s="272" t="s">
        <v>184</v>
      </c>
      <c r="BB57" s="123"/>
      <c r="BC57" s="111"/>
      <c r="BD57" s="124"/>
      <c r="BE57" s="94"/>
      <c r="BF57" s="125"/>
      <c r="BG57" s="125"/>
      <c r="BH57" s="125"/>
      <c r="BI57" s="125"/>
      <c r="BJ57" s="125"/>
      <c r="BK57" s="94"/>
      <c r="BL57" s="125"/>
      <c r="BM57" s="125"/>
      <c r="BN57" s="94"/>
      <c r="BO57" s="125"/>
      <c r="BP57" s="125"/>
      <c r="BQ57" s="94"/>
      <c r="BR57" s="125"/>
      <c r="BS57" s="94"/>
      <c r="BT57" s="125"/>
      <c r="BU57" s="94"/>
      <c r="BV57" s="126"/>
      <c r="BW57" s="393"/>
      <c r="BX57" s="117"/>
      <c r="BY57" s="117"/>
      <c r="BZ57" s="127"/>
      <c r="CA57" s="12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</row>
    <row r="58" spans="1:125" s="128" customFormat="1" ht="70.5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72"/>
      <c r="S58" s="72"/>
      <c r="T58" s="72"/>
      <c r="U58" s="72">
        <v>3</v>
      </c>
      <c r="V58" s="72">
        <v>7</v>
      </c>
      <c r="W58" s="72">
        <v>3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166" t="s">
        <v>67</v>
      </c>
      <c r="AF58" s="348" t="s">
        <v>35</v>
      </c>
      <c r="AG58" s="74"/>
      <c r="AH58" s="74"/>
      <c r="AI58" s="74"/>
      <c r="AJ58" s="74"/>
      <c r="AK58" s="74"/>
      <c r="AL58" s="74"/>
      <c r="AM58" s="74"/>
      <c r="AN58" s="74"/>
      <c r="AO58" s="75"/>
      <c r="AP58" s="75"/>
      <c r="AQ58" s="75"/>
      <c r="AR58" s="75"/>
      <c r="AS58" s="400"/>
      <c r="AT58" s="77"/>
      <c r="AU58" s="347">
        <f aca="true" t="shared" si="4" ref="AU58:AZ58">AU59+AU67+AU81</f>
        <v>11556.13044</v>
      </c>
      <c r="AV58" s="349">
        <f t="shared" si="4"/>
        <v>2973.1870000000004</v>
      </c>
      <c r="AW58" s="349">
        <f t="shared" si="4"/>
        <v>2749.3940000000002</v>
      </c>
      <c r="AX58" s="349">
        <f t="shared" si="4"/>
        <v>2841.3940000000002</v>
      </c>
      <c r="AY58" s="349">
        <f t="shared" si="4"/>
        <v>2975.8940000000002</v>
      </c>
      <c r="AZ58" s="347">
        <f t="shared" si="4"/>
        <v>23095.99944</v>
      </c>
      <c r="BA58" s="346" t="s">
        <v>184</v>
      </c>
      <c r="BB58" s="123"/>
      <c r="BC58" s="111"/>
      <c r="BD58" s="124"/>
      <c r="BE58" s="94"/>
      <c r="BF58" s="125"/>
      <c r="BG58" s="125"/>
      <c r="BH58" s="125"/>
      <c r="BI58" s="125"/>
      <c r="BJ58" s="125"/>
      <c r="BK58" s="94"/>
      <c r="BL58" s="125"/>
      <c r="BM58" s="125"/>
      <c r="BN58" s="94"/>
      <c r="BO58" s="125"/>
      <c r="BP58" s="125"/>
      <c r="BQ58" s="94"/>
      <c r="BR58" s="125"/>
      <c r="BS58" s="94"/>
      <c r="BT58" s="125"/>
      <c r="BU58" s="94"/>
      <c r="BV58" s="126"/>
      <c r="BW58" s="393"/>
      <c r="BX58" s="117"/>
      <c r="BY58" s="117"/>
      <c r="BZ58" s="127"/>
      <c r="CA58" s="12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</row>
    <row r="59" spans="1:125" s="128" customFormat="1" ht="47.25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72"/>
      <c r="S59" s="72"/>
      <c r="T59" s="72"/>
      <c r="U59" s="72">
        <v>3</v>
      </c>
      <c r="V59" s="72">
        <v>7</v>
      </c>
      <c r="W59" s="72">
        <v>3</v>
      </c>
      <c r="X59" s="72">
        <v>0</v>
      </c>
      <c r="Y59" s="72">
        <v>1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362" t="s">
        <v>68</v>
      </c>
      <c r="AF59" s="300" t="s">
        <v>35</v>
      </c>
      <c r="AG59" s="74"/>
      <c r="AH59" s="74"/>
      <c r="AI59" s="74"/>
      <c r="AJ59" s="74"/>
      <c r="AK59" s="74"/>
      <c r="AL59" s="74"/>
      <c r="AM59" s="74"/>
      <c r="AN59" s="74"/>
      <c r="AO59" s="75"/>
      <c r="AP59" s="75"/>
      <c r="AQ59" s="75"/>
      <c r="AR59" s="75"/>
      <c r="AS59" s="400"/>
      <c r="AT59" s="77"/>
      <c r="AU59" s="314">
        <f>SUM(AU61,AU63,AU65)</f>
        <v>1155.51</v>
      </c>
      <c r="AV59" s="314">
        <f>SUM(AV61,AV63,AV65)</f>
        <v>762.159</v>
      </c>
      <c r="AW59" s="314">
        <f>SUM(AW61,AW63,AW65)</f>
        <v>488.186</v>
      </c>
      <c r="AX59" s="314">
        <f>SUM(AX61,AX63,AX65)</f>
        <v>488.186</v>
      </c>
      <c r="AY59" s="314">
        <f>SUM(AY61,AY63,AY65)</f>
        <v>488.186</v>
      </c>
      <c r="AZ59" s="314">
        <f>SUM(AU59:AY59)</f>
        <v>3382.2270000000003</v>
      </c>
      <c r="BA59" s="272" t="s">
        <v>187</v>
      </c>
      <c r="BB59" s="123"/>
      <c r="BC59" s="111"/>
      <c r="BD59" s="124"/>
      <c r="BE59" s="94"/>
      <c r="BF59" s="125"/>
      <c r="BG59" s="125"/>
      <c r="BH59" s="125"/>
      <c r="BI59" s="125"/>
      <c r="BJ59" s="125"/>
      <c r="BK59" s="94"/>
      <c r="BL59" s="125"/>
      <c r="BM59" s="125"/>
      <c r="BN59" s="94"/>
      <c r="BO59" s="125"/>
      <c r="BP59" s="125"/>
      <c r="BQ59" s="94"/>
      <c r="BR59" s="125"/>
      <c r="BS59" s="94"/>
      <c r="BT59" s="125"/>
      <c r="BU59" s="94"/>
      <c r="BV59" s="126"/>
      <c r="BW59" s="393"/>
      <c r="BX59" s="117"/>
      <c r="BY59" s="117"/>
      <c r="BZ59" s="127"/>
      <c r="CA59" s="12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</row>
    <row r="60" spans="1:125" s="128" customFormat="1" ht="31.5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72"/>
      <c r="S60" s="72"/>
      <c r="T60" s="72"/>
      <c r="U60" s="72">
        <v>3</v>
      </c>
      <c r="V60" s="72">
        <v>7</v>
      </c>
      <c r="W60" s="72">
        <v>3</v>
      </c>
      <c r="X60" s="72">
        <v>0</v>
      </c>
      <c r="Y60" s="72">
        <v>1</v>
      </c>
      <c r="Z60" s="72">
        <v>0</v>
      </c>
      <c r="AA60" s="72">
        <v>0</v>
      </c>
      <c r="AB60" s="72">
        <v>0</v>
      </c>
      <c r="AC60" s="72">
        <v>0</v>
      </c>
      <c r="AD60" s="72">
        <v>1</v>
      </c>
      <c r="AE60" s="109" t="s">
        <v>119</v>
      </c>
      <c r="AF60" s="300" t="s">
        <v>50</v>
      </c>
      <c r="AG60" s="74"/>
      <c r="AH60" s="74"/>
      <c r="AI60" s="74"/>
      <c r="AJ60" s="74"/>
      <c r="AK60" s="74"/>
      <c r="AL60" s="74"/>
      <c r="AM60" s="74"/>
      <c r="AN60" s="74"/>
      <c r="AO60" s="75"/>
      <c r="AP60" s="75"/>
      <c r="AQ60" s="75"/>
      <c r="AR60" s="75"/>
      <c r="AS60" s="400"/>
      <c r="AT60" s="77"/>
      <c r="AU60" s="277">
        <v>166</v>
      </c>
      <c r="AV60" s="277">
        <v>166</v>
      </c>
      <c r="AW60" s="277">
        <v>166</v>
      </c>
      <c r="AX60" s="277">
        <v>166</v>
      </c>
      <c r="AY60" s="277">
        <v>166</v>
      </c>
      <c r="AZ60" s="277">
        <v>166</v>
      </c>
      <c r="BA60" s="272" t="s">
        <v>187</v>
      </c>
      <c r="BB60" s="123"/>
      <c r="BC60" s="111"/>
      <c r="BD60" s="124"/>
      <c r="BE60" s="94"/>
      <c r="BF60" s="125"/>
      <c r="BG60" s="125"/>
      <c r="BH60" s="125"/>
      <c r="BI60" s="125"/>
      <c r="BJ60" s="125"/>
      <c r="BK60" s="94"/>
      <c r="BL60" s="125"/>
      <c r="BM60" s="125"/>
      <c r="BN60" s="94"/>
      <c r="BO60" s="125"/>
      <c r="BP60" s="125"/>
      <c r="BQ60" s="94"/>
      <c r="BR60" s="125"/>
      <c r="BS60" s="94"/>
      <c r="BT60" s="125"/>
      <c r="BU60" s="94"/>
      <c r="BV60" s="126"/>
      <c r="BW60" s="393"/>
      <c r="BX60" s="117"/>
      <c r="BY60" s="117"/>
      <c r="BZ60" s="127"/>
      <c r="CA60" s="12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</row>
    <row r="61" spans="1:125" s="192" customFormat="1" ht="47.25">
      <c r="A61" s="238">
        <v>7</v>
      </c>
      <c r="B61" s="238">
        <v>0</v>
      </c>
      <c r="C61" s="238">
        <v>2</v>
      </c>
      <c r="D61" s="238">
        <v>0</v>
      </c>
      <c r="E61" s="238">
        <v>5</v>
      </c>
      <c r="F61" s="238">
        <v>0</v>
      </c>
      <c r="G61" s="238">
        <v>1</v>
      </c>
      <c r="H61" s="238">
        <v>3</v>
      </c>
      <c r="I61" s="238">
        <v>7</v>
      </c>
      <c r="J61" s="238">
        <v>3</v>
      </c>
      <c r="K61" s="238">
        <v>0</v>
      </c>
      <c r="L61" s="238">
        <v>1</v>
      </c>
      <c r="M61" s="238">
        <v>4</v>
      </c>
      <c r="N61" s="238">
        <v>0</v>
      </c>
      <c r="O61" s="238">
        <v>0</v>
      </c>
      <c r="P61" s="238">
        <v>1</v>
      </c>
      <c r="Q61" s="238" t="s">
        <v>173</v>
      </c>
      <c r="R61" s="72"/>
      <c r="S61" s="72"/>
      <c r="T61" s="72"/>
      <c r="U61" s="72">
        <v>3</v>
      </c>
      <c r="V61" s="72">
        <v>7</v>
      </c>
      <c r="W61" s="72">
        <v>3</v>
      </c>
      <c r="X61" s="72">
        <v>0</v>
      </c>
      <c r="Y61" s="72">
        <v>1</v>
      </c>
      <c r="Z61" s="72">
        <v>0</v>
      </c>
      <c r="AA61" s="72">
        <v>0</v>
      </c>
      <c r="AB61" s="72">
        <v>1</v>
      </c>
      <c r="AC61" s="72">
        <v>0</v>
      </c>
      <c r="AD61" s="72">
        <v>0</v>
      </c>
      <c r="AE61" s="366" t="s">
        <v>185</v>
      </c>
      <c r="AF61" s="300" t="s">
        <v>35</v>
      </c>
      <c r="AG61" s="181"/>
      <c r="AH61" s="181"/>
      <c r="AI61" s="181"/>
      <c r="AJ61" s="181"/>
      <c r="AK61" s="181"/>
      <c r="AL61" s="181"/>
      <c r="AM61" s="181"/>
      <c r="AN61" s="181"/>
      <c r="AO61" s="182"/>
      <c r="AP61" s="182"/>
      <c r="AQ61" s="182"/>
      <c r="AR61" s="182"/>
      <c r="AS61" s="400"/>
      <c r="AT61" s="183"/>
      <c r="AU61" s="278">
        <v>68</v>
      </c>
      <c r="AV61" s="278">
        <v>0</v>
      </c>
      <c r="AW61" s="278">
        <v>0</v>
      </c>
      <c r="AX61" s="278">
        <v>0</v>
      </c>
      <c r="AY61" s="278">
        <v>0</v>
      </c>
      <c r="AZ61" s="279">
        <f>AY61+AX61+AW61+AV61+AU61</f>
        <v>68</v>
      </c>
      <c r="BA61" s="272" t="s">
        <v>187</v>
      </c>
      <c r="BB61" s="184"/>
      <c r="BC61" s="185"/>
      <c r="BD61" s="186"/>
      <c r="BE61" s="187"/>
      <c r="BF61" s="188"/>
      <c r="BG61" s="188"/>
      <c r="BH61" s="188"/>
      <c r="BI61" s="188"/>
      <c r="BJ61" s="188"/>
      <c r="BK61" s="187"/>
      <c r="BL61" s="188"/>
      <c r="BM61" s="188"/>
      <c r="BN61" s="187"/>
      <c r="BO61" s="188"/>
      <c r="BP61" s="188"/>
      <c r="BQ61" s="187"/>
      <c r="BR61" s="188"/>
      <c r="BS61" s="187"/>
      <c r="BT61" s="188"/>
      <c r="BU61" s="187"/>
      <c r="BV61" s="189"/>
      <c r="BW61" s="393"/>
      <c r="BX61" s="190"/>
      <c r="BY61" s="190"/>
      <c r="BZ61" s="191"/>
      <c r="CA61" s="191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</row>
    <row r="62" spans="1:125" s="192" customFormat="1" ht="31.5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72"/>
      <c r="S62" s="72"/>
      <c r="T62" s="72"/>
      <c r="U62" s="72">
        <v>3</v>
      </c>
      <c r="V62" s="72">
        <v>7</v>
      </c>
      <c r="W62" s="72">
        <v>3</v>
      </c>
      <c r="X62" s="72">
        <v>0</v>
      </c>
      <c r="Y62" s="72">
        <v>1</v>
      </c>
      <c r="Z62" s="72">
        <v>0</v>
      </c>
      <c r="AA62" s="72">
        <v>0</v>
      </c>
      <c r="AB62" s="72">
        <v>1</v>
      </c>
      <c r="AC62" s="72">
        <v>0</v>
      </c>
      <c r="AD62" s="72">
        <v>1</v>
      </c>
      <c r="AE62" s="195" t="s">
        <v>151</v>
      </c>
      <c r="AF62" s="300" t="s">
        <v>102</v>
      </c>
      <c r="AG62" s="181"/>
      <c r="AH62" s="181"/>
      <c r="AI62" s="181"/>
      <c r="AJ62" s="181"/>
      <c r="AK62" s="181"/>
      <c r="AL62" s="181"/>
      <c r="AM62" s="181"/>
      <c r="AN62" s="181"/>
      <c r="AO62" s="182"/>
      <c r="AP62" s="182"/>
      <c r="AQ62" s="182"/>
      <c r="AR62" s="182"/>
      <c r="AS62" s="400"/>
      <c r="AT62" s="183"/>
      <c r="AU62" s="277">
        <v>1018</v>
      </c>
      <c r="AV62" s="277">
        <v>0</v>
      </c>
      <c r="AW62" s="277">
        <v>0</v>
      </c>
      <c r="AX62" s="277">
        <v>0</v>
      </c>
      <c r="AY62" s="277">
        <v>0</v>
      </c>
      <c r="AZ62" s="274">
        <v>1018</v>
      </c>
      <c r="BA62" s="272" t="s">
        <v>187</v>
      </c>
      <c r="BB62" s="184"/>
      <c r="BC62" s="185"/>
      <c r="BD62" s="186"/>
      <c r="BE62" s="187"/>
      <c r="BF62" s="188"/>
      <c r="BG62" s="188"/>
      <c r="BH62" s="188"/>
      <c r="BI62" s="188"/>
      <c r="BJ62" s="188"/>
      <c r="BK62" s="187"/>
      <c r="BL62" s="188"/>
      <c r="BM62" s="188"/>
      <c r="BN62" s="187"/>
      <c r="BO62" s="188"/>
      <c r="BP62" s="188"/>
      <c r="BQ62" s="187"/>
      <c r="BR62" s="188"/>
      <c r="BS62" s="187"/>
      <c r="BT62" s="188"/>
      <c r="BU62" s="187"/>
      <c r="BV62" s="189"/>
      <c r="BW62" s="393"/>
      <c r="BX62" s="190"/>
      <c r="BY62" s="190"/>
      <c r="BZ62" s="191"/>
      <c r="CA62" s="191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</row>
    <row r="63" spans="1:125" s="192" customFormat="1" ht="47.25">
      <c r="A63" s="238">
        <v>7</v>
      </c>
      <c r="B63" s="238">
        <v>0</v>
      </c>
      <c r="C63" s="238">
        <v>2</v>
      </c>
      <c r="D63" s="238">
        <v>0</v>
      </c>
      <c r="E63" s="238">
        <v>5</v>
      </c>
      <c r="F63" s="238">
        <v>0</v>
      </c>
      <c r="G63" s="238">
        <v>2</v>
      </c>
      <c r="H63" s="238">
        <v>3</v>
      </c>
      <c r="I63" s="238">
        <v>7</v>
      </c>
      <c r="J63" s="238">
        <v>3</v>
      </c>
      <c r="K63" s="238">
        <v>0</v>
      </c>
      <c r="L63" s="238">
        <v>1</v>
      </c>
      <c r="M63" s="238">
        <v>4</v>
      </c>
      <c r="N63" s="238">
        <v>0</v>
      </c>
      <c r="O63" s="238">
        <v>0</v>
      </c>
      <c r="P63" s="238">
        <v>2</v>
      </c>
      <c r="Q63" s="238" t="s">
        <v>173</v>
      </c>
      <c r="R63" s="72"/>
      <c r="S63" s="72"/>
      <c r="T63" s="72"/>
      <c r="U63" s="72">
        <v>3</v>
      </c>
      <c r="V63" s="72">
        <v>7</v>
      </c>
      <c r="W63" s="72">
        <v>3</v>
      </c>
      <c r="X63" s="72">
        <v>0</v>
      </c>
      <c r="Y63" s="72">
        <v>1</v>
      </c>
      <c r="Z63" s="72">
        <v>0</v>
      </c>
      <c r="AA63" s="72">
        <v>0</v>
      </c>
      <c r="AB63" s="72">
        <v>2</v>
      </c>
      <c r="AC63" s="72">
        <v>0</v>
      </c>
      <c r="AD63" s="72">
        <v>0</v>
      </c>
      <c r="AE63" s="366" t="s">
        <v>186</v>
      </c>
      <c r="AF63" s="300" t="s">
        <v>35</v>
      </c>
      <c r="AG63" s="181"/>
      <c r="AH63" s="181"/>
      <c r="AI63" s="181"/>
      <c r="AJ63" s="181"/>
      <c r="AK63" s="181"/>
      <c r="AL63" s="181"/>
      <c r="AM63" s="181"/>
      <c r="AN63" s="181"/>
      <c r="AO63" s="182"/>
      <c r="AP63" s="182"/>
      <c r="AQ63" s="182"/>
      <c r="AR63" s="182"/>
      <c r="AS63" s="400"/>
      <c r="AT63" s="183"/>
      <c r="AU63" s="277">
        <v>1087.51</v>
      </c>
      <c r="AV63" s="277">
        <v>0</v>
      </c>
      <c r="AW63" s="277">
        <v>0</v>
      </c>
      <c r="AX63" s="277">
        <v>0</v>
      </c>
      <c r="AY63" s="277">
        <v>0</v>
      </c>
      <c r="AZ63" s="279">
        <f>SUM(AU63:AY63)</f>
        <v>1087.51</v>
      </c>
      <c r="BA63" s="272" t="s">
        <v>187</v>
      </c>
      <c r="BB63" s="184"/>
      <c r="BC63" s="185"/>
      <c r="BD63" s="186"/>
      <c r="BE63" s="187"/>
      <c r="BF63" s="188"/>
      <c r="BG63" s="188"/>
      <c r="BH63" s="188"/>
      <c r="BI63" s="188"/>
      <c r="BJ63" s="188"/>
      <c r="BK63" s="187"/>
      <c r="BL63" s="188"/>
      <c r="BM63" s="188"/>
      <c r="BN63" s="187"/>
      <c r="BO63" s="188"/>
      <c r="BP63" s="188"/>
      <c r="BQ63" s="187"/>
      <c r="BR63" s="188"/>
      <c r="BS63" s="187"/>
      <c r="BT63" s="188"/>
      <c r="BU63" s="187"/>
      <c r="BV63" s="189"/>
      <c r="BW63" s="393"/>
      <c r="BX63" s="190"/>
      <c r="BY63" s="190"/>
      <c r="BZ63" s="191"/>
      <c r="CA63" s="191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</row>
    <row r="64" spans="1:125" s="192" customFormat="1" ht="31.5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72"/>
      <c r="S64" s="72"/>
      <c r="T64" s="72"/>
      <c r="U64" s="72">
        <v>3</v>
      </c>
      <c r="V64" s="72">
        <v>7</v>
      </c>
      <c r="W64" s="72">
        <v>3</v>
      </c>
      <c r="X64" s="72">
        <v>0</v>
      </c>
      <c r="Y64" s="72">
        <v>1</v>
      </c>
      <c r="Z64" s="72">
        <v>0</v>
      </c>
      <c r="AA64" s="72">
        <v>0</v>
      </c>
      <c r="AB64" s="72">
        <v>2</v>
      </c>
      <c r="AC64" s="72">
        <v>0</v>
      </c>
      <c r="AD64" s="72">
        <v>1</v>
      </c>
      <c r="AE64" s="93" t="s">
        <v>138</v>
      </c>
      <c r="AF64" s="300" t="s">
        <v>54</v>
      </c>
      <c r="AG64" s="181"/>
      <c r="AH64" s="181"/>
      <c r="AI64" s="181"/>
      <c r="AJ64" s="181"/>
      <c r="AK64" s="181"/>
      <c r="AL64" s="181"/>
      <c r="AM64" s="181"/>
      <c r="AN64" s="181"/>
      <c r="AO64" s="182"/>
      <c r="AP64" s="182"/>
      <c r="AQ64" s="182"/>
      <c r="AR64" s="182"/>
      <c r="AS64" s="400"/>
      <c r="AT64" s="183"/>
      <c r="AU64" s="277" t="s">
        <v>55</v>
      </c>
      <c r="AV64" s="277" t="s">
        <v>136</v>
      </c>
      <c r="AW64" s="277" t="s">
        <v>136</v>
      </c>
      <c r="AX64" s="277" t="s">
        <v>136</v>
      </c>
      <c r="AY64" s="277" t="s">
        <v>136</v>
      </c>
      <c r="AZ64" s="274" t="s">
        <v>55</v>
      </c>
      <c r="BA64" s="272" t="s">
        <v>187</v>
      </c>
      <c r="BB64" s="184"/>
      <c r="BC64" s="185"/>
      <c r="BD64" s="186"/>
      <c r="BE64" s="187"/>
      <c r="BF64" s="188"/>
      <c r="BG64" s="188"/>
      <c r="BH64" s="188"/>
      <c r="BI64" s="188"/>
      <c r="BJ64" s="188"/>
      <c r="BK64" s="187"/>
      <c r="BL64" s="188"/>
      <c r="BM64" s="188"/>
      <c r="BN64" s="187"/>
      <c r="BO64" s="188"/>
      <c r="BP64" s="188"/>
      <c r="BQ64" s="187"/>
      <c r="BR64" s="188"/>
      <c r="BS64" s="187"/>
      <c r="BT64" s="188"/>
      <c r="BU64" s="187"/>
      <c r="BV64" s="189"/>
      <c r="BW64" s="393"/>
      <c r="BX64" s="190"/>
      <c r="BY64" s="190"/>
      <c r="BZ64" s="191"/>
      <c r="CA64" s="191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</row>
    <row r="65" spans="1:125" s="192" customFormat="1" ht="31.5">
      <c r="A65" s="329">
        <v>7</v>
      </c>
      <c r="B65" s="329">
        <v>0</v>
      </c>
      <c r="C65" s="329">
        <v>2</v>
      </c>
      <c r="D65" s="329">
        <v>0</v>
      </c>
      <c r="E65" s="329">
        <v>5</v>
      </c>
      <c r="F65" s="329">
        <v>0</v>
      </c>
      <c r="G65" s="329">
        <v>2</v>
      </c>
      <c r="H65" s="329">
        <v>3</v>
      </c>
      <c r="I65" s="329">
        <v>7</v>
      </c>
      <c r="J65" s="329">
        <v>3</v>
      </c>
      <c r="K65" s="329">
        <v>0</v>
      </c>
      <c r="L65" s="329">
        <v>1</v>
      </c>
      <c r="M65" s="329">
        <v>4</v>
      </c>
      <c r="N65" s="329">
        <v>0</v>
      </c>
      <c r="O65" s="329">
        <v>0</v>
      </c>
      <c r="P65" s="329">
        <v>3</v>
      </c>
      <c r="Q65" s="329" t="s">
        <v>59</v>
      </c>
      <c r="R65" s="72"/>
      <c r="S65" s="72"/>
      <c r="T65" s="72"/>
      <c r="U65" s="72">
        <v>3</v>
      </c>
      <c r="V65" s="72">
        <v>7</v>
      </c>
      <c r="W65" s="72">
        <v>3</v>
      </c>
      <c r="X65" s="72">
        <v>0</v>
      </c>
      <c r="Y65" s="72">
        <v>1</v>
      </c>
      <c r="Z65" s="72">
        <v>0</v>
      </c>
      <c r="AA65" s="72">
        <v>0</v>
      </c>
      <c r="AB65" s="72">
        <v>3</v>
      </c>
      <c r="AC65" s="72">
        <v>0</v>
      </c>
      <c r="AD65" s="72">
        <v>0</v>
      </c>
      <c r="AE65" s="366" t="s">
        <v>200</v>
      </c>
      <c r="AF65" s="300" t="s">
        <v>35</v>
      </c>
      <c r="AG65" s="181"/>
      <c r="AH65" s="181"/>
      <c r="AI65" s="181"/>
      <c r="AJ65" s="181"/>
      <c r="AK65" s="181"/>
      <c r="AL65" s="181"/>
      <c r="AM65" s="181"/>
      <c r="AN65" s="181"/>
      <c r="AO65" s="182"/>
      <c r="AP65" s="182"/>
      <c r="AQ65" s="182"/>
      <c r="AR65" s="182"/>
      <c r="AS65" s="400"/>
      <c r="AT65" s="183"/>
      <c r="AU65" s="277">
        <v>0</v>
      </c>
      <c r="AV65" s="277">
        <v>762.159</v>
      </c>
      <c r="AW65" s="277">
        <v>488.186</v>
      </c>
      <c r="AX65" s="277">
        <v>488.186</v>
      </c>
      <c r="AY65" s="277">
        <v>488.186</v>
      </c>
      <c r="AZ65" s="279">
        <f>SUM(AU65:AY65)</f>
        <v>2226.717</v>
      </c>
      <c r="BA65" s="272" t="s">
        <v>184</v>
      </c>
      <c r="BB65" s="184"/>
      <c r="BC65" s="185"/>
      <c r="BD65" s="186"/>
      <c r="BE65" s="187"/>
      <c r="BF65" s="188"/>
      <c r="BG65" s="188"/>
      <c r="BH65" s="188"/>
      <c r="BI65" s="188"/>
      <c r="BJ65" s="188"/>
      <c r="BK65" s="187"/>
      <c r="BL65" s="188"/>
      <c r="BM65" s="188"/>
      <c r="BN65" s="187"/>
      <c r="BO65" s="188"/>
      <c r="BP65" s="188"/>
      <c r="BQ65" s="187"/>
      <c r="BR65" s="188"/>
      <c r="BS65" s="187"/>
      <c r="BT65" s="188"/>
      <c r="BU65" s="187"/>
      <c r="BV65" s="189"/>
      <c r="BW65" s="393"/>
      <c r="BX65" s="190"/>
      <c r="BY65" s="190"/>
      <c r="BZ65" s="191"/>
      <c r="CA65" s="191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</row>
    <row r="66" spans="1:125" s="192" customFormat="1" ht="31.5">
      <c r="A66" s="382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265"/>
      <c r="S66" s="72"/>
      <c r="T66" s="72"/>
      <c r="U66" s="72">
        <v>3</v>
      </c>
      <c r="V66" s="72">
        <v>7</v>
      </c>
      <c r="W66" s="72">
        <v>3</v>
      </c>
      <c r="X66" s="72">
        <v>0</v>
      </c>
      <c r="Y66" s="72">
        <v>1</v>
      </c>
      <c r="Z66" s="72">
        <v>0</v>
      </c>
      <c r="AA66" s="72">
        <v>0</v>
      </c>
      <c r="AB66" s="72">
        <v>3</v>
      </c>
      <c r="AC66" s="72">
        <v>0</v>
      </c>
      <c r="AD66" s="72">
        <v>1</v>
      </c>
      <c r="AE66" s="93" t="s">
        <v>201</v>
      </c>
      <c r="AF66" s="300" t="s">
        <v>50</v>
      </c>
      <c r="AG66" s="181"/>
      <c r="AH66" s="181"/>
      <c r="AI66" s="181"/>
      <c r="AJ66" s="181"/>
      <c r="AK66" s="181"/>
      <c r="AL66" s="181"/>
      <c r="AM66" s="181"/>
      <c r="AN66" s="181"/>
      <c r="AO66" s="182"/>
      <c r="AP66" s="182"/>
      <c r="AQ66" s="182"/>
      <c r="AR66" s="182"/>
      <c r="AS66" s="400"/>
      <c r="AT66" s="183"/>
      <c r="AU66" s="277">
        <v>0</v>
      </c>
      <c r="AV66" s="277">
        <v>2</v>
      </c>
      <c r="AW66" s="277">
        <v>2</v>
      </c>
      <c r="AX66" s="277">
        <v>2</v>
      </c>
      <c r="AY66" s="277">
        <v>2</v>
      </c>
      <c r="AZ66" s="274">
        <v>2</v>
      </c>
      <c r="BA66" s="272" t="s">
        <v>184</v>
      </c>
      <c r="BB66" s="184"/>
      <c r="BC66" s="185"/>
      <c r="BD66" s="186"/>
      <c r="BE66" s="187"/>
      <c r="BF66" s="188"/>
      <c r="BG66" s="188"/>
      <c r="BH66" s="188"/>
      <c r="BI66" s="188"/>
      <c r="BJ66" s="188"/>
      <c r="BK66" s="187"/>
      <c r="BL66" s="188"/>
      <c r="BM66" s="188"/>
      <c r="BN66" s="187"/>
      <c r="BO66" s="188"/>
      <c r="BP66" s="188"/>
      <c r="BQ66" s="187"/>
      <c r="BR66" s="188"/>
      <c r="BS66" s="187"/>
      <c r="BT66" s="188"/>
      <c r="BU66" s="187"/>
      <c r="BV66" s="189"/>
      <c r="BW66" s="393"/>
      <c r="BX66" s="190"/>
      <c r="BY66" s="190"/>
      <c r="BZ66" s="191"/>
      <c r="CA66" s="191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</row>
    <row r="67" spans="1:125" s="128" customFormat="1" ht="34.5" customHeight="1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72"/>
      <c r="S67" s="72"/>
      <c r="T67" s="72"/>
      <c r="U67" s="72">
        <v>3</v>
      </c>
      <c r="V67" s="72">
        <v>7</v>
      </c>
      <c r="W67" s="72">
        <v>3</v>
      </c>
      <c r="X67" s="72">
        <v>0</v>
      </c>
      <c r="Y67" s="72">
        <v>2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361" t="s">
        <v>177</v>
      </c>
      <c r="AF67" s="300" t="s">
        <v>35</v>
      </c>
      <c r="AG67" s="74"/>
      <c r="AH67" s="74"/>
      <c r="AI67" s="74"/>
      <c r="AJ67" s="74"/>
      <c r="AK67" s="74"/>
      <c r="AL67" s="74"/>
      <c r="AM67" s="74"/>
      <c r="AN67" s="74"/>
      <c r="AO67" s="75"/>
      <c r="AP67" s="75"/>
      <c r="AQ67" s="75"/>
      <c r="AR67" s="75"/>
      <c r="AS67" s="400"/>
      <c r="AT67" s="77"/>
      <c r="AU67" s="311">
        <f>SUM(AU69,AU71,AU73,AU75,AU77,AU79)</f>
        <v>8881.08044</v>
      </c>
      <c r="AV67" s="311">
        <f>SUM(AV69,AV71,AV73,AV75,AV77)</f>
        <v>2111.0280000000002</v>
      </c>
      <c r="AW67" s="311">
        <f>SUM(AW69,AW71,AW73,AW75,AW77)</f>
        <v>2161.208</v>
      </c>
      <c r="AX67" s="311">
        <f>SUM(AX69,AX71,AX73,AX75,AX77)</f>
        <v>2173.208</v>
      </c>
      <c r="AY67" s="311">
        <f>SUM(AY69,AY71,AY73,AY75,AY77)</f>
        <v>2307.708</v>
      </c>
      <c r="AZ67" s="311">
        <f>SUM(AU67:AY67)</f>
        <v>17634.23244</v>
      </c>
      <c r="BA67" s="272" t="s">
        <v>184</v>
      </c>
      <c r="BB67" s="123"/>
      <c r="BC67" s="111"/>
      <c r="BD67" s="124"/>
      <c r="BE67" s="94"/>
      <c r="BF67" s="125"/>
      <c r="BG67" s="125"/>
      <c r="BH67" s="125"/>
      <c r="BI67" s="125"/>
      <c r="BJ67" s="125"/>
      <c r="BK67" s="94"/>
      <c r="BL67" s="125"/>
      <c r="BM67" s="125"/>
      <c r="BN67" s="94"/>
      <c r="BO67" s="125"/>
      <c r="BP67" s="125"/>
      <c r="BQ67" s="94"/>
      <c r="BR67" s="125"/>
      <c r="BS67" s="94"/>
      <c r="BT67" s="125"/>
      <c r="BU67" s="94"/>
      <c r="BV67" s="126"/>
      <c r="BW67" s="393"/>
      <c r="BX67" s="117"/>
      <c r="BY67" s="117"/>
      <c r="BZ67" s="127"/>
      <c r="CA67" s="12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</row>
    <row r="68" spans="1:125" s="128" customFormat="1" ht="31.5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72"/>
      <c r="S68" s="72"/>
      <c r="T68" s="72"/>
      <c r="U68" s="72">
        <v>3</v>
      </c>
      <c r="V68" s="72">
        <v>7</v>
      </c>
      <c r="W68" s="72">
        <v>3</v>
      </c>
      <c r="X68" s="72">
        <v>0</v>
      </c>
      <c r="Y68" s="72">
        <v>2</v>
      </c>
      <c r="Z68" s="72">
        <v>0</v>
      </c>
      <c r="AA68" s="72">
        <v>0</v>
      </c>
      <c r="AB68" s="72">
        <v>0</v>
      </c>
      <c r="AC68" s="72">
        <v>0</v>
      </c>
      <c r="AD68" s="72">
        <v>1</v>
      </c>
      <c r="AE68" s="194" t="s">
        <v>117</v>
      </c>
      <c r="AF68" s="300" t="s">
        <v>50</v>
      </c>
      <c r="AG68" s="74"/>
      <c r="AH68" s="74"/>
      <c r="AI68" s="74"/>
      <c r="AJ68" s="74"/>
      <c r="AK68" s="74"/>
      <c r="AL68" s="74"/>
      <c r="AM68" s="74"/>
      <c r="AN68" s="74"/>
      <c r="AO68" s="75"/>
      <c r="AP68" s="75"/>
      <c r="AQ68" s="75"/>
      <c r="AR68" s="75"/>
      <c r="AS68" s="400"/>
      <c r="AT68" s="77"/>
      <c r="AU68" s="277">
        <v>130</v>
      </c>
      <c r="AV68" s="277">
        <v>130</v>
      </c>
      <c r="AW68" s="277">
        <v>130</v>
      </c>
      <c r="AX68" s="277">
        <v>130</v>
      </c>
      <c r="AY68" s="277">
        <v>130</v>
      </c>
      <c r="AZ68" s="277">
        <v>130</v>
      </c>
      <c r="BA68" s="272" t="s">
        <v>184</v>
      </c>
      <c r="BB68" s="123"/>
      <c r="BC68" s="111"/>
      <c r="BD68" s="124"/>
      <c r="BE68" s="94"/>
      <c r="BF68" s="125"/>
      <c r="BG68" s="125"/>
      <c r="BH68" s="125"/>
      <c r="BI68" s="125"/>
      <c r="BJ68" s="125"/>
      <c r="BK68" s="94"/>
      <c r="BL68" s="125"/>
      <c r="BM68" s="125"/>
      <c r="BN68" s="94"/>
      <c r="BO68" s="125"/>
      <c r="BP68" s="125"/>
      <c r="BQ68" s="94"/>
      <c r="BR68" s="125"/>
      <c r="BS68" s="94"/>
      <c r="BT68" s="125"/>
      <c r="BU68" s="94"/>
      <c r="BV68" s="126"/>
      <c r="BW68" s="393"/>
      <c r="BX68" s="117"/>
      <c r="BY68" s="117"/>
      <c r="BZ68" s="127"/>
      <c r="CA68" s="12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</row>
    <row r="69" spans="1:125" s="128" customFormat="1" ht="47.25">
      <c r="A69" s="238">
        <v>7</v>
      </c>
      <c r="B69" s="238">
        <v>0</v>
      </c>
      <c r="C69" s="238">
        <v>2</v>
      </c>
      <c r="D69" s="238">
        <v>0</v>
      </c>
      <c r="E69" s="238">
        <v>5</v>
      </c>
      <c r="F69" s="238">
        <v>0</v>
      </c>
      <c r="G69" s="238">
        <v>3</v>
      </c>
      <c r="H69" s="238">
        <v>3</v>
      </c>
      <c r="I69" s="238">
        <v>7</v>
      </c>
      <c r="J69" s="238">
        <v>3</v>
      </c>
      <c r="K69" s="238">
        <v>0</v>
      </c>
      <c r="L69" s="238">
        <v>2</v>
      </c>
      <c r="M69" s="238">
        <v>4</v>
      </c>
      <c r="N69" s="238">
        <v>0</v>
      </c>
      <c r="O69" s="238">
        <v>0</v>
      </c>
      <c r="P69" s="238">
        <v>1</v>
      </c>
      <c r="Q69" s="238" t="s">
        <v>59</v>
      </c>
      <c r="R69" s="72"/>
      <c r="S69" s="72"/>
      <c r="T69" s="72"/>
      <c r="U69" s="72">
        <v>3</v>
      </c>
      <c r="V69" s="72">
        <v>7</v>
      </c>
      <c r="W69" s="72">
        <v>3</v>
      </c>
      <c r="X69" s="72">
        <v>0</v>
      </c>
      <c r="Y69" s="72">
        <v>2</v>
      </c>
      <c r="Z69" s="72">
        <v>0</v>
      </c>
      <c r="AA69" s="72">
        <v>0</v>
      </c>
      <c r="AB69" s="72">
        <v>1</v>
      </c>
      <c r="AC69" s="72">
        <v>0</v>
      </c>
      <c r="AD69" s="72">
        <v>0</v>
      </c>
      <c r="AE69" s="370" t="s">
        <v>91</v>
      </c>
      <c r="AF69" s="300" t="s">
        <v>35</v>
      </c>
      <c r="AG69" s="74"/>
      <c r="AH69" s="74"/>
      <c r="AI69" s="74"/>
      <c r="AJ69" s="74"/>
      <c r="AK69" s="74"/>
      <c r="AL69" s="74"/>
      <c r="AM69" s="74"/>
      <c r="AN69" s="74"/>
      <c r="AO69" s="75"/>
      <c r="AP69" s="75"/>
      <c r="AQ69" s="75"/>
      <c r="AR69" s="75"/>
      <c r="AS69" s="400"/>
      <c r="AT69" s="77"/>
      <c r="AU69" s="278">
        <v>233</v>
      </c>
      <c r="AV69" s="278">
        <v>30</v>
      </c>
      <c r="AW69" s="278">
        <v>30</v>
      </c>
      <c r="AX69" s="278">
        <v>30</v>
      </c>
      <c r="AY69" s="278">
        <v>30</v>
      </c>
      <c r="AZ69" s="278">
        <f>AY69+AX69+AW69+AV69+AU69</f>
        <v>353</v>
      </c>
      <c r="BA69" s="272" t="s">
        <v>184</v>
      </c>
      <c r="BB69" s="123"/>
      <c r="BC69" s="111"/>
      <c r="BD69" s="124"/>
      <c r="BE69" s="94"/>
      <c r="BF69" s="125"/>
      <c r="BG69" s="125"/>
      <c r="BH69" s="125"/>
      <c r="BI69" s="125"/>
      <c r="BJ69" s="125"/>
      <c r="BK69" s="94"/>
      <c r="BL69" s="125"/>
      <c r="BM69" s="125"/>
      <c r="BN69" s="94"/>
      <c r="BO69" s="125"/>
      <c r="BP69" s="125"/>
      <c r="BQ69" s="94"/>
      <c r="BR69" s="125"/>
      <c r="BS69" s="94"/>
      <c r="BT69" s="125"/>
      <c r="BU69" s="94"/>
      <c r="BV69" s="126"/>
      <c r="BW69" s="393"/>
      <c r="BX69" s="117"/>
      <c r="BY69" s="117"/>
      <c r="BZ69" s="127"/>
      <c r="CA69" s="12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</row>
    <row r="70" spans="1:125" s="128" customFormat="1" ht="31.5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72"/>
      <c r="S70" s="72"/>
      <c r="T70" s="72"/>
      <c r="U70" s="72">
        <v>3</v>
      </c>
      <c r="V70" s="72">
        <v>7</v>
      </c>
      <c r="W70" s="72">
        <v>3</v>
      </c>
      <c r="X70" s="72">
        <v>0</v>
      </c>
      <c r="Y70" s="72">
        <v>2</v>
      </c>
      <c r="Z70" s="72">
        <v>0</v>
      </c>
      <c r="AA70" s="72">
        <v>0</v>
      </c>
      <c r="AB70" s="72">
        <v>1</v>
      </c>
      <c r="AC70" s="72">
        <v>0</v>
      </c>
      <c r="AD70" s="72">
        <v>1</v>
      </c>
      <c r="AE70" s="195" t="s">
        <v>118</v>
      </c>
      <c r="AF70" s="300" t="s">
        <v>50</v>
      </c>
      <c r="AG70" s="74"/>
      <c r="AH70" s="74"/>
      <c r="AI70" s="74"/>
      <c r="AJ70" s="74"/>
      <c r="AK70" s="74"/>
      <c r="AL70" s="74"/>
      <c r="AM70" s="74"/>
      <c r="AN70" s="74"/>
      <c r="AO70" s="75"/>
      <c r="AP70" s="75"/>
      <c r="AQ70" s="75"/>
      <c r="AR70" s="75"/>
      <c r="AS70" s="400"/>
      <c r="AT70" s="77"/>
      <c r="AU70" s="277">
        <v>10</v>
      </c>
      <c r="AV70" s="277">
        <v>10</v>
      </c>
      <c r="AW70" s="277">
        <v>10</v>
      </c>
      <c r="AX70" s="277">
        <v>10</v>
      </c>
      <c r="AY70" s="277">
        <v>10</v>
      </c>
      <c r="AZ70" s="274">
        <v>10</v>
      </c>
      <c r="BA70" s="272" t="s">
        <v>184</v>
      </c>
      <c r="BB70" s="123"/>
      <c r="BC70" s="111"/>
      <c r="BD70" s="124"/>
      <c r="BE70" s="94"/>
      <c r="BF70" s="125"/>
      <c r="BG70" s="125"/>
      <c r="BH70" s="125"/>
      <c r="BI70" s="125"/>
      <c r="BJ70" s="125"/>
      <c r="BK70" s="94"/>
      <c r="BL70" s="125"/>
      <c r="BM70" s="125"/>
      <c r="BN70" s="94"/>
      <c r="BO70" s="125"/>
      <c r="BP70" s="125"/>
      <c r="BQ70" s="94"/>
      <c r="BR70" s="125"/>
      <c r="BS70" s="94"/>
      <c r="BT70" s="125"/>
      <c r="BU70" s="94"/>
      <c r="BV70" s="126"/>
      <c r="BW70" s="393"/>
      <c r="BX70" s="117"/>
      <c r="BY70" s="117"/>
      <c r="BZ70" s="127"/>
      <c r="CA70" s="12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</row>
    <row r="71" spans="1:125" s="128" customFormat="1" ht="15.75">
      <c r="A71" s="238">
        <v>7</v>
      </c>
      <c r="B71" s="238">
        <v>0</v>
      </c>
      <c r="C71" s="238">
        <v>2</v>
      </c>
      <c r="D71" s="238">
        <v>0</v>
      </c>
      <c r="E71" s="238">
        <v>5</v>
      </c>
      <c r="F71" s="238">
        <v>0</v>
      </c>
      <c r="G71" s="238">
        <v>3</v>
      </c>
      <c r="H71" s="238">
        <v>3</v>
      </c>
      <c r="I71" s="238">
        <v>7</v>
      </c>
      <c r="J71" s="238">
        <v>3</v>
      </c>
      <c r="K71" s="238">
        <v>0</v>
      </c>
      <c r="L71" s="238">
        <v>2</v>
      </c>
      <c r="M71" s="238">
        <v>4</v>
      </c>
      <c r="N71" s="238">
        <v>0</v>
      </c>
      <c r="O71" s="238">
        <v>0</v>
      </c>
      <c r="P71" s="238">
        <v>2</v>
      </c>
      <c r="Q71" s="238" t="s">
        <v>59</v>
      </c>
      <c r="R71" s="72"/>
      <c r="S71" s="72"/>
      <c r="T71" s="72"/>
      <c r="U71" s="72">
        <v>3</v>
      </c>
      <c r="V71" s="72">
        <v>7</v>
      </c>
      <c r="W71" s="72">
        <v>3</v>
      </c>
      <c r="X71" s="72">
        <v>0</v>
      </c>
      <c r="Y71" s="72">
        <v>2</v>
      </c>
      <c r="Z71" s="72">
        <v>0</v>
      </c>
      <c r="AA71" s="72">
        <v>0</v>
      </c>
      <c r="AB71" s="72">
        <v>2</v>
      </c>
      <c r="AC71" s="72">
        <v>0</v>
      </c>
      <c r="AD71" s="72">
        <v>0</v>
      </c>
      <c r="AE71" s="370" t="s">
        <v>144</v>
      </c>
      <c r="AF71" s="300" t="s">
        <v>35</v>
      </c>
      <c r="AG71" s="74"/>
      <c r="AH71" s="74"/>
      <c r="AI71" s="74"/>
      <c r="AJ71" s="74"/>
      <c r="AK71" s="74"/>
      <c r="AL71" s="74"/>
      <c r="AM71" s="74"/>
      <c r="AN71" s="74"/>
      <c r="AO71" s="75"/>
      <c r="AP71" s="75"/>
      <c r="AQ71" s="75"/>
      <c r="AR71" s="75"/>
      <c r="AS71" s="400"/>
      <c r="AT71" s="77"/>
      <c r="AU71" s="277">
        <v>1527.671</v>
      </c>
      <c r="AV71" s="277">
        <v>835.421</v>
      </c>
      <c r="AW71" s="277">
        <v>835.421</v>
      </c>
      <c r="AX71" s="277">
        <v>835.421</v>
      </c>
      <c r="AY71" s="277">
        <v>835.421</v>
      </c>
      <c r="AZ71" s="277">
        <f>AY71+AX71+AW71+AV71+AU71</f>
        <v>4869.3550000000005</v>
      </c>
      <c r="BA71" s="272" t="s">
        <v>184</v>
      </c>
      <c r="BB71" s="123"/>
      <c r="BC71" s="111"/>
      <c r="BD71" s="124"/>
      <c r="BE71" s="94"/>
      <c r="BF71" s="125"/>
      <c r="BG71" s="125"/>
      <c r="BH71" s="125"/>
      <c r="BI71" s="125"/>
      <c r="BJ71" s="125"/>
      <c r="BK71" s="94"/>
      <c r="BL71" s="125"/>
      <c r="BM71" s="125"/>
      <c r="BN71" s="94"/>
      <c r="BO71" s="125"/>
      <c r="BP71" s="125"/>
      <c r="BQ71" s="94"/>
      <c r="BR71" s="125"/>
      <c r="BS71" s="94"/>
      <c r="BT71" s="125"/>
      <c r="BU71" s="94"/>
      <c r="BV71" s="126"/>
      <c r="BW71" s="393"/>
      <c r="BX71" s="117"/>
      <c r="BY71" s="117"/>
      <c r="BZ71" s="127"/>
      <c r="CA71" s="12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</row>
    <row r="72" spans="1:125" s="128" customFormat="1" ht="31.5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72"/>
      <c r="S72" s="72"/>
      <c r="T72" s="72"/>
      <c r="U72" s="72">
        <v>3</v>
      </c>
      <c r="V72" s="72">
        <v>7</v>
      </c>
      <c r="W72" s="72">
        <v>3</v>
      </c>
      <c r="X72" s="72">
        <v>0</v>
      </c>
      <c r="Y72" s="72">
        <v>2</v>
      </c>
      <c r="Z72" s="72">
        <v>0</v>
      </c>
      <c r="AA72" s="72">
        <v>0</v>
      </c>
      <c r="AB72" s="72">
        <v>2</v>
      </c>
      <c r="AC72" s="72">
        <v>0</v>
      </c>
      <c r="AD72" s="72">
        <v>1</v>
      </c>
      <c r="AE72" s="264" t="s">
        <v>133</v>
      </c>
      <c r="AF72" s="300" t="s">
        <v>50</v>
      </c>
      <c r="AG72" s="74"/>
      <c r="AH72" s="74"/>
      <c r="AI72" s="74"/>
      <c r="AJ72" s="74"/>
      <c r="AK72" s="74"/>
      <c r="AL72" s="74"/>
      <c r="AM72" s="74"/>
      <c r="AN72" s="74"/>
      <c r="AO72" s="75"/>
      <c r="AP72" s="75"/>
      <c r="AQ72" s="75"/>
      <c r="AR72" s="75"/>
      <c r="AS72" s="400"/>
      <c r="AT72" s="77"/>
      <c r="AU72" s="277">
        <v>259</v>
      </c>
      <c r="AV72" s="277">
        <v>259</v>
      </c>
      <c r="AW72" s="277">
        <v>259</v>
      </c>
      <c r="AX72" s="277">
        <v>259</v>
      </c>
      <c r="AY72" s="277">
        <v>259</v>
      </c>
      <c r="AZ72" s="277">
        <v>259</v>
      </c>
      <c r="BA72" s="272" t="s">
        <v>184</v>
      </c>
      <c r="BB72" s="123"/>
      <c r="BC72" s="111"/>
      <c r="BD72" s="124"/>
      <c r="BE72" s="94"/>
      <c r="BF72" s="125"/>
      <c r="BG72" s="125"/>
      <c r="BH72" s="125"/>
      <c r="BI72" s="125"/>
      <c r="BJ72" s="125"/>
      <c r="BK72" s="94"/>
      <c r="BL72" s="125"/>
      <c r="BM72" s="125"/>
      <c r="BN72" s="94"/>
      <c r="BO72" s="125"/>
      <c r="BP72" s="125"/>
      <c r="BQ72" s="94"/>
      <c r="BR72" s="125"/>
      <c r="BS72" s="94"/>
      <c r="BT72" s="125"/>
      <c r="BU72" s="94"/>
      <c r="BV72" s="126"/>
      <c r="BW72" s="393"/>
      <c r="BX72" s="117"/>
      <c r="BY72" s="117"/>
      <c r="BZ72" s="127"/>
      <c r="CA72" s="12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</row>
    <row r="73" spans="1:125" s="128" customFormat="1" ht="31.5">
      <c r="A73" s="238">
        <v>7</v>
      </c>
      <c r="B73" s="238">
        <v>0</v>
      </c>
      <c r="C73" s="238">
        <v>2</v>
      </c>
      <c r="D73" s="238">
        <v>0</v>
      </c>
      <c r="E73" s="238">
        <v>5</v>
      </c>
      <c r="F73" s="238">
        <v>0</v>
      </c>
      <c r="G73" s="238">
        <v>3</v>
      </c>
      <c r="H73" s="238">
        <v>3</v>
      </c>
      <c r="I73" s="238">
        <v>7</v>
      </c>
      <c r="J73" s="238">
        <v>3</v>
      </c>
      <c r="K73" s="238">
        <v>0</v>
      </c>
      <c r="L73" s="238">
        <v>2</v>
      </c>
      <c r="M73" s="238">
        <v>4</v>
      </c>
      <c r="N73" s="238">
        <v>0</v>
      </c>
      <c r="O73" s="238">
        <v>0</v>
      </c>
      <c r="P73" s="238">
        <v>3</v>
      </c>
      <c r="Q73" s="238" t="s">
        <v>59</v>
      </c>
      <c r="R73" s="72"/>
      <c r="S73" s="72"/>
      <c r="T73" s="72"/>
      <c r="U73" s="72">
        <v>3</v>
      </c>
      <c r="V73" s="72">
        <v>7</v>
      </c>
      <c r="W73" s="72">
        <v>3</v>
      </c>
      <c r="X73" s="72">
        <v>0</v>
      </c>
      <c r="Y73" s="72">
        <v>2</v>
      </c>
      <c r="Z73" s="72">
        <v>0</v>
      </c>
      <c r="AA73" s="72">
        <v>0</v>
      </c>
      <c r="AB73" s="72">
        <v>3</v>
      </c>
      <c r="AC73" s="72">
        <v>0</v>
      </c>
      <c r="AD73" s="72">
        <v>0</v>
      </c>
      <c r="AE73" s="370" t="s">
        <v>188</v>
      </c>
      <c r="AF73" s="300" t="s">
        <v>35</v>
      </c>
      <c r="AG73" s="74"/>
      <c r="AH73" s="74"/>
      <c r="AI73" s="74"/>
      <c r="AJ73" s="74"/>
      <c r="AK73" s="74"/>
      <c r="AL73" s="74"/>
      <c r="AM73" s="74"/>
      <c r="AN73" s="74"/>
      <c r="AO73" s="75"/>
      <c r="AP73" s="75"/>
      <c r="AQ73" s="75"/>
      <c r="AR73" s="75"/>
      <c r="AS73" s="400"/>
      <c r="AT73" s="77"/>
      <c r="AU73" s="311">
        <v>391.60944</v>
      </c>
      <c r="AV73" s="311">
        <v>1245.607</v>
      </c>
      <c r="AW73" s="311">
        <v>1295.787</v>
      </c>
      <c r="AX73" s="311">
        <v>1295.787</v>
      </c>
      <c r="AY73" s="311">
        <v>1295.787</v>
      </c>
      <c r="AZ73" s="311">
        <f>AY73+AX73+AW73+AV73+AU73</f>
        <v>5524.57744</v>
      </c>
      <c r="BA73" s="272" t="s">
        <v>184</v>
      </c>
      <c r="BB73" s="123"/>
      <c r="BC73" s="111"/>
      <c r="BD73" s="124"/>
      <c r="BE73" s="94"/>
      <c r="BF73" s="125"/>
      <c r="BG73" s="125"/>
      <c r="BH73" s="125"/>
      <c r="BI73" s="125"/>
      <c r="BJ73" s="125"/>
      <c r="BK73" s="94"/>
      <c r="BL73" s="125"/>
      <c r="BM73" s="125"/>
      <c r="BN73" s="94"/>
      <c r="BO73" s="125"/>
      <c r="BP73" s="125"/>
      <c r="BQ73" s="94"/>
      <c r="BR73" s="125"/>
      <c r="BS73" s="94"/>
      <c r="BT73" s="125"/>
      <c r="BU73" s="94"/>
      <c r="BV73" s="126"/>
      <c r="BW73" s="393"/>
      <c r="BX73" s="117"/>
      <c r="BY73" s="117"/>
      <c r="BZ73" s="127"/>
      <c r="CA73" s="12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</row>
    <row r="74" spans="1:125" s="128" customFormat="1" ht="31.5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72"/>
      <c r="S74" s="72"/>
      <c r="T74" s="72"/>
      <c r="U74" s="72">
        <v>3</v>
      </c>
      <c r="V74" s="72">
        <v>7</v>
      </c>
      <c r="W74" s="72">
        <v>3</v>
      </c>
      <c r="X74" s="72">
        <v>0</v>
      </c>
      <c r="Y74" s="72">
        <v>2</v>
      </c>
      <c r="Z74" s="72">
        <v>0</v>
      </c>
      <c r="AA74" s="72">
        <v>0</v>
      </c>
      <c r="AB74" s="72">
        <v>3</v>
      </c>
      <c r="AC74" s="72">
        <v>0</v>
      </c>
      <c r="AD74" s="72">
        <v>1</v>
      </c>
      <c r="AE74" s="194" t="s">
        <v>117</v>
      </c>
      <c r="AF74" s="302" t="s">
        <v>50</v>
      </c>
      <c r="AG74" s="74"/>
      <c r="AH74" s="74"/>
      <c r="AI74" s="74"/>
      <c r="AJ74" s="74"/>
      <c r="AK74" s="74"/>
      <c r="AL74" s="74"/>
      <c r="AM74" s="74"/>
      <c r="AN74" s="74"/>
      <c r="AO74" s="75"/>
      <c r="AP74" s="75"/>
      <c r="AQ74" s="75"/>
      <c r="AR74" s="75"/>
      <c r="AS74" s="400"/>
      <c r="AT74" s="77"/>
      <c r="AU74" s="277">
        <v>130</v>
      </c>
      <c r="AV74" s="277">
        <v>130</v>
      </c>
      <c r="AW74" s="277">
        <v>130</v>
      </c>
      <c r="AX74" s="277">
        <v>130</v>
      </c>
      <c r="AY74" s="277">
        <v>130</v>
      </c>
      <c r="AZ74" s="277">
        <v>130</v>
      </c>
      <c r="BA74" s="272" t="s">
        <v>184</v>
      </c>
      <c r="BB74" s="123"/>
      <c r="BC74" s="111"/>
      <c r="BD74" s="124"/>
      <c r="BE74" s="94"/>
      <c r="BF74" s="125"/>
      <c r="BG74" s="125"/>
      <c r="BH74" s="125"/>
      <c r="BI74" s="125"/>
      <c r="BJ74" s="125"/>
      <c r="BK74" s="94"/>
      <c r="BL74" s="125"/>
      <c r="BM74" s="125"/>
      <c r="BN74" s="94"/>
      <c r="BO74" s="125"/>
      <c r="BP74" s="125"/>
      <c r="BQ74" s="94"/>
      <c r="BR74" s="125"/>
      <c r="BS74" s="94"/>
      <c r="BT74" s="125"/>
      <c r="BU74" s="94"/>
      <c r="BV74" s="126"/>
      <c r="BW74" s="393"/>
      <c r="BX74" s="117"/>
      <c r="BY74" s="117"/>
      <c r="BZ74" s="127"/>
      <c r="CA74" s="12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</row>
    <row r="75" spans="1:125" s="128" customFormat="1" ht="47.25">
      <c r="A75" s="238">
        <v>7</v>
      </c>
      <c r="B75" s="238">
        <v>0</v>
      </c>
      <c r="C75" s="238">
        <v>2</v>
      </c>
      <c r="D75" s="238">
        <v>0</v>
      </c>
      <c r="E75" s="238">
        <v>4</v>
      </c>
      <c r="F75" s="238">
        <v>1</v>
      </c>
      <c r="G75" s="238">
        <v>2</v>
      </c>
      <c r="H75" s="238">
        <v>3</v>
      </c>
      <c r="I75" s="238">
        <v>7</v>
      </c>
      <c r="J75" s="238">
        <v>3</v>
      </c>
      <c r="K75" s="238">
        <v>0</v>
      </c>
      <c r="L75" s="238">
        <v>2</v>
      </c>
      <c r="M75" s="238">
        <v>4</v>
      </c>
      <c r="N75" s="238">
        <v>0</v>
      </c>
      <c r="O75" s="238">
        <v>0</v>
      </c>
      <c r="P75" s="238">
        <v>4</v>
      </c>
      <c r="Q75" s="238" t="s">
        <v>59</v>
      </c>
      <c r="R75" s="72"/>
      <c r="S75" s="72"/>
      <c r="T75" s="72"/>
      <c r="U75" s="72">
        <v>3</v>
      </c>
      <c r="V75" s="72">
        <v>7</v>
      </c>
      <c r="W75" s="72">
        <v>3</v>
      </c>
      <c r="X75" s="72">
        <v>0</v>
      </c>
      <c r="Y75" s="72">
        <v>2</v>
      </c>
      <c r="Z75" s="72">
        <v>0</v>
      </c>
      <c r="AA75" s="72">
        <v>0</v>
      </c>
      <c r="AB75" s="72">
        <v>4</v>
      </c>
      <c r="AC75" s="72">
        <v>0</v>
      </c>
      <c r="AD75" s="72">
        <v>0</v>
      </c>
      <c r="AE75" s="370" t="s">
        <v>189</v>
      </c>
      <c r="AF75" s="300" t="s">
        <v>35</v>
      </c>
      <c r="AG75" s="74"/>
      <c r="AH75" s="74"/>
      <c r="AI75" s="74"/>
      <c r="AJ75" s="74"/>
      <c r="AK75" s="74"/>
      <c r="AL75" s="74"/>
      <c r="AM75" s="74"/>
      <c r="AN75" s="74"/>
      <c r="AO75" s="75"/>
      <c r="AP75" s="75"/>
      <c r="AQ75" s="75"/>
      <c r="AR75" s="75"/>
      <c r="AS75" s="400"/>
      <c r="AT75" s="77"/>
      <c r="AU75" s="278">
        <v>0</v>
      </c>
      <c r="AV75" s="278">
        <v>0</v>
      </c>
      <c r="AW75" s="278">
        <v>0</v>
      </c>
      <c r="AX75" s="278">
        <v>12</v>
      </c>
      <c r="AY75" s="278">
        <v>12</v>
      </c>
      <c r="AZ75" s="279">
        <f>AY75+AX75+AW75+AV75+AU75</f>
        <v>24</v>
      </c>
      <c r="BA75" s="272" t="s">
        <v>184</v>
      </c>
      <c r="BB75" s="123"/>
      <c r="BC75" s="111"/>
      <c r="BD75" s="124"/>
      <c r="BE75" s="94"/>
      <c r="BF75" s="125"/>
      <c r="BG75" s="125"/>
      <c r="BH75" s="125"/>
      <c r="BI75" s="125"/>
      <c r="BJ75" s="125"/>
      <c r="BK75" s="94"/>
      <c r="BL75" s="125"/>
      <c r="BM75" s="125"/>
      <c r="BN75" s="94"/>
      <c r="BO75" s="125"/>
      <c r="BP75" s="125"/>
      <c r="BQ75" s="94"/>
      <c r="BR75" s="125"/>
      <c r="BS75" s="94"/>
      <c r="BT75" s="125"/>
      <c r="BU75" s="94"/>
      <c r="BV75" s="126"/>
      <c r="BW75" s="393"/>
      <c r="BX75" s="117"/>
      <c r="BY75" s="117"/>
      <c r="BZ75" s="127"/>
      <c r="CA75" s="12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</row>
    <row r="76" spans="1:125" s="128" customFormat="1" ht="31.5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72"/>
      <c r="S76" s="72"/>
      <c r="T76" s="72"/>
      <c r="U76" s="72">
        <v>3</v>
      </c>
      <c r="V76" s="72">
        <v>7</v>
      </c>
      <c r="W76" s="72">
        <v>3</v>
      </c>
      <c r="X76" s="72">
        <v>0</v>
      </c>
      <c r="Y76" s="72">
        <v>2</v>
      </c>
      <c r="Z76" s="72">
        <v>0</v>
      </c>
      <c r="AA76" s="72">
        <v>0</v>
      </c>
      <c r="AB76" s="72">
        <v>4</v>
      </c>
      <c r="AC76" s="72">
        <v>0</v>
      </c>
      <c r="AD76" s="72">
        <v>1</v>
      </c>
      <c r="AE76" s="180" t="s">
        <v>135</v>
      </c>
      <c r="AF76" s="302" t="s">
        <v>50</v>
      </c>
      <c r="AG76" s="74"/>
      <c r="AH76" s="74"/>
      <c r="AI76" s="74"/>
      <c r="AJ76" s="74"/>
      <c r="AK76" s="74"/>
      <c r="AL76" s="74"/>
      <c r="AM76" s="74"/>
      <c r="AN76" s="74"/>
      <c r="AO76" s="75"/>
      <c r="AP76" s="75"/>
      <c r="AQ76" s="75"/>
      <c r="AR76" s="75"/>
      <c r="AS76" s="400"/>
      <c r="AT76" s="77"/>
      <c r="AU76" s="277">
        <v>0</v>
      </c>
      <c r="AV76" s="277">
        <v>0</v>
      </c>
      <c r="AW76" s="277">
        <v>0</v>
      </c>
      <c r="AX76" s="277">
        <v>1</v>
      </c>
      <c r="AY76" s="277">
        <v>1</v>
      </c>
      <c r="AZ76" s="274">
        <v>1</v>
      </c>
      <c r="BA76" s="272" t="s">
        <v>184</v>
      </c>
      <c r="BB76" s="123"/>
      <c r="BC76" s="111"/>
      <c r="BD76" s="124"/>
      <c r="BE76" s="94"/>
      <c r="BF76" s="125"/>
      <c r="BG76" s="125"/>
      <c r="BH76" s="125"/>
      <c r="BI76" s="125"/>
      <c r="BJ76" s="125"/>
      <c r="BK76" s="94"/>
      <c r="BL76" s="125"/>
      <c r="BM76" s="125"/>
      <c r="BN76" s="94"/>
      <c r="BO76" s="125"/>
      <c r="BP76" s="125"/>
      <c r="BQ76" s="94"/>
      <c r="BR76" s="125"/>
      <c r="BS76" s="94"/>
      <c r="BT76" s="125"/>
      <c r="BU76" s="94"/>
      <c r="BV76" s="126"/>
      <c r="BW76" s="393"/>
      <c r="BX76" s="117"/>
      <c r="BY76" s="117"/>
      <c r="BZ76" s="127"/>
      <c r="CA76" s="12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</row>
    <row r="77" spans="1:125" s="128" customFormat="1" ht="31.5">
      <c r="A77" s="238">
        <v>7</v>
      </c>
      <c r="B77" s="238">
        <v>0</v>
      </c>
      <c r="C77" s="238">
        <v>2</v>
      </c>
      <c r="D77" s="238">
        <v>0</v>
      </c>
      <c r="E77" s="238">
        <v>5</v>
      </c>
      <c r="F77" s="238">
        <v>0</v>
      </c>
      <c r="G77" s="238">
        <v>3</v>
      </c>
      <c r="H77" s="238">
        <v>3</v>
      </c>
      <c r="I77" s="238">
        <v>7</v>
      </c>
      <c r="J77" s="238">
        <v>3</v>
      </c>
      <c r="K77" s="238">
        <v>0</v>
      </c>
      <c r="L77" s="238">
        <v>2</v>
      </c>
      <c r="M77" s="238" t="s">
        <v>104</v>
      </c>
      <c r="N77" s="238">
        <v>0</v>
      </c>
      <c r="O77" s="238">
        <v>2</v>
      </c>
      <c r="P77" s="238">
        <v>8</v>
      </c>
      <c r="Q77" s="238" t="s">
        <v>59</v>
      </c>
      <c r="R77" s="72"/>
      <c r="S77" s="72"/>
      <c r="T77" s="72"/>
      <c r="U77" s="72">
        <v>3</v>
      </c>
      <c r="V77" s="72">
        <v>7</v>
      </c>
      <c r="W77" s="72">
        <v>3</v>
      </c>
      <c r="X77" s="72">
        <v>0</v>
      </c>
      <c r="Y77" s="72">
        <v>2</v>
      </c>
      <c r="Z77" s="72">
        <v>0</v>
      </c>
      <c r="AA77" s="72">
        <v>0</v>
      </c>
      <c r="AB77" s="72">
        <v>5</v>
      </c>
      <c r="AC77" s="72">
        <v>0</v>
      </c>
      <c r="AD77" s="72">
        <v>0</v>
      </c>
      <c r="AE77" s="365" t="s">
        <v>190</v>
      </c>
      <c r="AF77" s="300" t="s">
        <v>35</v>
      </c>
      <c r="AG77" s="74"/>
      <c r="AH77" s="74"/>
      <c r="AI77" s="74"/>
      <c r="AJ77" s="74"/>
      <c r="AK77" s="74"/>
      <c r="AL77" s="74"/>
      <c r="AM77" s="74"/>
      <c r="AN77" s="74"/>
      <c r="AO77" s="75"/>
      <c r="AP77" s="75"/>
      <c r="AQ77" s="75"/>
      <c r="AR77" s="75"/>
      <c r="AS77" s="400"/>
      <c r="AT77" s="77"/>
      <c r="AU77" s="278">
        <v>0</v>
      </c>
      <c r="AV77" s="278">
        <v>0</v>
      </c>
      <c r="AW77" s="278">
        <v>0</v>
      </c>
      <c r="AX77" s="278">
        <v>0</v>
      </c>
      <c r="AY77" s="278">
        <v>134.5</v>
      </c>
      <c r="AZ77" s="279">
        <f>AY77+AX77+AW77+AV77+AU77</f>
        <v>134.5</v>
      </c>
      <c r="BA77" s="272" t="s">
        <v>184</v>
      </c>
      <c r="BB77" s="123"/>
      <c r="BC77" s="111"/>
      <c r="BD77" s="124"/>
      <c r="BE77" s="94"/>
      <c r="BF77" s="125"/>
      <c r="BG77" s="125"/>
      <c r="BH77" s="125"/>
      <c r="BI77" s="125"/>
      <c r="BJ77" s="125"/>
      <c r="BK77" s="94"/>
      <c r="BL77" s="125"/>
      <c r="BM77" s="125"/>
      <c r="BN77" s="94"/>
      <c r="BO77" s="125"/>
      <c r="BP77" s="125"/>
      <c r="BQ77" s="94"/>
      <c r="BR77" s="125"/>
      <c r="BS77" s="94"/>
      <c r="BT77" s="125"/>
      <c r="BU77" s="94"/>
      <c r="BV77" s="126"/>
      <c r="BW77" s="393"/>
      <c r="BX77" s="117"/>
      <c r="BY77" s="117"/>
      <c r="BZ77" s="127"/>
      <c r="CA77" s="12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</row>
    <row r="78" spans="1:125" s="128" customFormat="1" ht="31.5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72"/>
      <c r="S78" s="72"/>
      <c r="T78" s="72"/>
      <c r="U78" s="72">
        <v>3</v>
      </c>
      <c r="V78" s="72">
        <v>7</v>
      </c>
      <c r="W78" s="72">
        <v>3</v>
      </c>
      <c r="X78" s="72">
        <v>0</v>
      </c>
      <c r="Y78" s="72">
        <v>2</v>
      </c>
      <c r="Z78" s="72">
        <v>0</v>
      </c>
      <c r="AA78" s="72">
        <v>0</v>
      </c>
      <c r="AB78" s="72">
        <v>5</v>
      </c>
      <c r="AC78" s="72">
        <v>0</v>
      </c>
      <c r="AD78" s="72">
        <v>1</v>
      </c>
      <c r="AE78" s="259" t="s">
        <v>139</v>
      </c>
      <c r="AF78" s="300" t="s">
        <v>50</v>
      </c>
      <c r="AG78" s="74"/>
      <c r="AH78" s="74"/>
      <c r="AI78" s="74"/>
      <c r="AJ78" s="74"/>
      <c r="AK78" s="74"/>
      <c r="AL78" s="74"/>
      <c r="AM78" s="74"/>
      <c r="AN78" s="74"/>
      <c r="AO78" s="75"/>
      <c r="AP78" s="75"/>
      <c r="AQ78" s="75"/>
      <c r="AR78" s="75"/>
      <c r="AS78" s="400"/>
      <c r="AT78" s="77"/>
      <c r="AU78" s="277">
        <v>0</v>
      </c>
      <c r="AV78" s="277">
        <v>0</v>
      </c>
      <c r="AW78" s="277">
        <v>0</v>
      </c>
      <c r="AX78" s="277">
        <v>0</v>
      </c>
      <c r="AY78" s="277">
        <v>1</v>
      </c>
      <c r="AZ78" s="274">
        <v>1</v>
      </c>
      <c r="BA78" s="272" t="s">
        <v>184</v>
      </c>
      <c r="BB78" s="123"/>
      <c r="BC78" s="111"/>
      <c r="BD78" s="124"/>
      <c r="BE78" s="94"/>
      <c r="BF78" s="125"/>
      <c r="BG78" s="125"/>
      <c r="BH78" s="125"/>
      <c r="BI78" s="125"/>
      <c r="BJ78" s="125"/>
      <c r="BK78" s="94"/>
      <c r="BL78" s="125"/>
      <c r="BM78" s="125"/>
      <c r="BN78" s="94"/>
      <c r="BO78" s="125"/>
      <c r="BP78" s="125"/>
      <c r="BQ78" s="94"/>
      <c r="BR78" s="125"/>
      <c r="BS78" s="94"/>
      <c r="BT78" s="125"/>
      <c r="BU78" s="94"/>
      <c r="BV78" s="126"/>
      <c r="BW78" s="393"/>
      <c r="BX78" s="117"/>
      <c r="BY78" s="117"/>
      <c r="BZ78" s="127"/>
      <c r="CA78" s="12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</row>
    <row r="79" spans="1:125" s="128" customFormat="1" ht="47.25">
      <c r="A79" s="238">
        <v>7</v>
      </c>
      <c r="B79" s="238">
        <v>0</v>
      </c>
      <c r="C79" s="238">
        <v>2</v>
      </c>
      <c r="D79" s="238">
        <v>0</v>
      </c>
      <c r="E79" s="238">
        <v>5</v>
      </c>
      <c r="F79" s="238">
        <v>0</v>
      </c>
      <c r="G79" s="238">
        <v>3</v>
      </c>
      <c r="H79" s="238">
        <v>3</v>
      </c>
      <c r="I79" s="238">
        <v>7</v>
      </c>
      <c r="J79" s="238">
        <v>3</v>
      </c>
      <c r="K79" s="238">
        <v>0</v>
      </c>
      <c r="L79" s="238">
        <v>2</v>
      </c>
      <c r="M79" s="238">
        <v>4</v>
      </c>
      <c r="N79" s="238">
        <v>0</v>
      </c>
      <c r="O79" s="238">
        <v>0</v>
      </c>
      <c r="P79" s="238">
        <v>6</v>
      </c>
      <c r="Q79" s="238" t="s">
        <v>173</v>
      </c>
      <c r="R79" s="72"/>
      <c r="S79" s="72"/>
      <c r="T79" s="72"/>
      <c r="U79" s="72">
        <v>3</v>
      </c>
      <c r="V79" s="72">
        <v>7</v>
      </c>
      <c r="W79" s="72">
        <v>3</v>
      </c>
      <c r="X79" s="72">
        <v>0</v>
      </c>
      <c r="Y79" s="72">
        <v>2</v>
      </c>
      <c r="Z79" s="72">
        <v>0</v>
      </c>
      <c r="AA79" s="72">
        <v>0</v>
      </c>
      <c r="AB79" s="72">
        <v>6</v>
      </c>
      <c r="AC79" s="72">
        <v>0</v>
      </c>
      <c r="AD79" s="72">
        <v>0</v>
      </c>
      <c r="AE79" s="365" t="s">
        <v>210</v>
      </c>
      <c r="AF79" s="300" t="s">
        <v>35</v>
      </c>
      <c r="AG79" s="74"/>
      <c r="AH79" s="74"/>
      <c r="AI79" s="74"/>
      <c r="AJ79" s="74"/>
      <c r="AK79" s="74"/>
      <c r="AL79" s="74"/>
      <c r="AM79" s="74"/>
      <c r="AN79" s="74"/>
      <c r="AO79" s="75"/>
      <c r="AP79" s="75"/>
      <c r="AQ79" s="75"/>
      <c r="AR79" s="75"/>
      <c r="AS79" s="400"/>
      <c r="AT79" s="77"/>
      <c r="AU79" s="277">
        <v>6728.8</v>
      </c>
      <c r="AV79" s="277">
        <v>0</v>
      </c>
      <c r="AW79" s="277">
        <v>0</v>
      </c>
      <c r="AX79" s="277">
        <v>0</v>
      </c>
      <c r="AY79" s="277">
        <v>0</v>
      </c>
      <c r="AZ79" s="383">
        <v>6887.4</v>
      </c>
      <c r="BA79" s="272" t="s">
        <v>187</v>
      </c>
      <c r="BB79" s="123"/>
      <c r="BC79" s="111"/>
      <c r="BD79" s="124"/>
      <c r="BE79" s="94"/>
      <c r="BF79" s="125"/>
      <c r="BG79" s="125"/>
      <c r="BH79" s="125"/>
      <c r="BI79" s="125"/>
      <c r="BJ79" s="125"/>
      <c r="BK79" s="94"/>
      <c r="BL79" s="125"/>
      <c r="BM79" s="125"/>
      <c r="BN79" s="94"/>
      <c r="BO79" s="125"/>
      <c r="BP79" s="125"/>
      <c r="BQ79" s="94"/>
      <c r="BR79" s="125"/>
      <c r="BS79" s="94"/>
      <c r="BT79" s="125"/>
      <c r="BU79" s="94"/>
      <c r="BV79" s="126"/>
      <c r="BW79" s="393"/>
      <c r="BX79" s="117"/>
      <c r="BY79" s="117"/>
      <c r="BZ79" s="127"/>
      <c r="CA79" s="12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</row>
    <row r="80" spans="1:125" s="128" customFormat="1" ht="31.5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72"/>
      <c r="S80" s="72"/>
      <c r="T80" s="72"/>
      <c r="U80" s="72">
        <v>3</v>
      </c>
      <c r="V80" s="72">
        <v>7</v>
      </c>
      <c r="W80" s="72">
        <v>3</v>
      </c>
      <c r="X80" s="72">
        <v>0</v>
      </c>
      <c r="Y80" s="72">
        <v>2</v>
      </c>
      <c r="Z80" s="72">
        <v>0</v>
      </c>
      <c r="AA80" s="72">
        <v>0</v>
      </c>
      <c r="AB80" s="72">
        <v>6</v>
      </c>
      <c r="AC80" s="72">
        <v>0</v>
      </c>
      <c r="AD80" s="72">
        <v>1</v>
      </c>
      <c r="AE80" s="259" t="s">
        <v>139</v>
      </c>
      <c r="AF80" s="300" t="s">
        <v>50</v>
      </c>
      <c r="AG80" s="74"/>
      <c r="AH80" s="74"/>
      <c r="AI80" s="74"/>
      <c r="AJ80" s="74"/>
      <c r="AK80" s="74"/>
      <c r="AL80" s="74"/>
      <c r="AM80" s="74"/>
      <c r="AN80" s="74"/>
      <c r="AO80" s="75"/>
      <c r="AP80" s="75"/>
      <c r="AQ80" s="75"/>
      <c r="AR80" s="75"/>
      <c r="AS80" s="400"/>
      <c r="AT80" s="77"/>
      <c r="AU80" s="277">
        <v>1</v>
      </c>
      <c r="AV80" s="277">
        <v>0</v>
      </c>
      <c r="AW80" s="277">
        <v>0</v>
      </c>
      <c r="AX80" s="277">
        <v>0</v>
      </c>
      <c r="AY80" s="277">
        <v>0</v>
      </c>
      <c r="AZ80" s="274">
        <v>1</v>
      </c>
      <c r="BA80" s="272" t="s">
        <v>187</v>
      </c>
      <c r="BB80" s="123"/>
      <c r="BC80" s="111"/>
      <c r="BD80" s="124"/>
      <c r="BE80" s="94"/>
      <c r="BF80" s="125"/>
      <c r="BG80" s="125"/>
      <c r="BH80" s="125"/>
      <c r="BI80" s="125"/>
      <c r="BJ80" s="125"/>
      <c r="BK80" s="94"/>
      <c r="BL80" s="125"/>
      <c r="BM80" s="125"/>
      <c r="BN80" s="94"/>
      <c r="BO80" s="125"/>
      <c r="BP80" s="125"/>
      <c r="BQ80" s="94"/>
      <c r="BR80" s="125"/>
      <c r="BS80" s="94"/>
      <c r="BT80" s="125"/>
      <c r="BU80" s="94"/>
      <c r="BV80" s="126"/>
      <c r="BW80" s="393"/>
      <c r="BX80" s="117"/>
      <c r="BY80" s="117"/>
      <c r="BZ80" s="127"/>
      <c r="CA80" s="12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</row>
    <row r="81" spans="1:125" s="128" customFormat="1" ht="31.5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72"/>
      <c r="S81" s="72"/>
      <c r="T81" s="72"/>
      <c r="U81" s="72">
        <v>3</v>
      </c>
      <c r="V81" s="72">
        <v>7</v>
      </c>
      <c r="W81" s="72">
        <v>3</v>
      </c>
      <c r="X81" s="72">
        <v>0</v>
      </c>
      <c r="Y81" s="72">
        <v>3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362" t="s">
        <v>69</v>
      </c>
      <c r="AF81" s="300" t="s">
        <v>35</v>
      </c>
      <c r="AG81" s="74"/>
      <c r="AH81" s="74"/>
      <c r="AI81" s="74"/>
      <c r="AJ81" s="74"/>
      <c r="AK81" s="74"/>
      <c r="AL81" s="74"/>
      <c r="AM81" s="74"/>
      <c r="AN81" s="74"/>
      <c r="AO81" s="75"/>
      <c r="AP81" s="75"/>
      <c r="AQ81" s="75"/>
      <c r="AR81" s="75"/>
      <c r="AS81" s="400"/>
      <c r="AT81" s="77"/>
      <c r="AU81" s="314">
        <f>SUM(AU87,AU85,AU83)</f>
        <v>1519.54</v>
      </c>
      <c r="AV81" s="314">
        <f>SUM(AV87,AV85,AV83)</f>
        <v>100</v>
      </c>
      <c r="AW81" s="314">
        <f>SUM(AW87,AW85,AW83)</f>
        <v>100</v>
      </c>
      <c r="AX81" s="314">
        <f>SUM(AX87,AX85,AX83)</f>
        <v>180</v>
      </c>
      <c r="AY81" s="314">
        <f>AY83+AY85+AY87</f>
        <v>180</v>
      </c>
      <c r="AZ81" s="314">
        <f>AZ83+AZ85+AZ87</f>
        <v>2079.54</v>
      </c>
      <c r="BA81" s="272" t="s">
        <v>184</v>
      </c>
      <c r="BB81" s="123"/>
      <c r="BC81" s="111"/>
      <c r="BD81" s="124"/>
      <c r="BE81" s="94"/>
      <c r="BF81" s="125"/>
      <c r="BG81" s="125"/>
      <c r="BH81" s="125"/>
      <c r="BI81" s="125"/>
      <c r="BJ81" s="125"/>
      <c r="BK81" s="94"/>
      <c r="BL81" s="125"/>
      <c r="BM81" s="125"/>
      <c r="BN81" s="94"/>
      <c r="BO81" s="125"/>
      <c r="BP81" s="125"/>
      <c r="BQ81" s="94"/>
      <c r="BR81" s="125"/>
      <c r="BS81" s="94"/>
      <c r="BT81" s="125"/>
      <c r="BU81" s="94"/>
      <c r="BV81" s="126"/>
      <c r="BW81" s="393"/>
      <c r="BX81" s="117"/>
      <c r="BY81" s="117"/>
      <c r="BZ81" s="127"/>
      <c r="CA81" s="12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</row>
    <row r="82" spans="1:125" s="128" customFormat="1" ht="31.5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72"/>
      <c r="S82" s="72"/>
      <c r="T82" s="72"/>
      <c r="U82" s="72">
        <v>3</v>
      </c>
      <c r="V82" s="72">
        <v>7</v>
      </c>
      <c r="W82" s="72">
        <v>3</v>
      </c>
      <c r="X82" s="72">
        <v>0</v>
      </c>
      <c r="Y82" s="72">
        <v>3</v>
      </c>
      <c r="Z82" s="72">
        <v>0</v>
      </c>
      <c r="AA82" s="72">
        <v>0</v>
      </c>
      <c r="AB82" s="72">
        <v>0</v>
      </c>
      <c r="AC82" s="72">
        <v>0</v>
      </c>
      <c r="AD82" s="72">
        <v>1</v>
      </c>
      <c r="AE82" s="109" t="s">
        <v>119</v>
      </c>
      <c r="AF82" s="300" t="s">
        <v>53</v>
      </c>
      <c r="AG82" s="74"/>
      <c r="AH82" s="74"/>
      <c r="AI82" s="74"/>
      <c r="AJ82" s="74"/>
      <c r="AK82" s="74"/>
      <c r="AL82" s="74"/>
      <c r="AM82" s="74"/>
      <c r="AN82" s="74"/>
      <c r="AO82" s="75"/>
      <c r="AP82" s="75"/>
      <c r="AQ82" s="75"/>
      <c r="AR82" s="75"/>
      <c r="AS82" s="400"/>
      <c r="AT82" s="77"/>
      <c r="AU82" s="277">
        <v>166</v>
      </c>
      <c r="AV82" s="277">
        <v>166</v>
      </c>
      <c r="AW82" s="277">
        <v>166</v>
      </c>
      <c r="AX82" s="277">
        <v>166</v>
      </c>
      <c r="AY82" s="277">
        <v>166</v>
      </c>
      <c r="AZ82" s="277">
        <v>166</v>
      </c>
      <c r="BA82" s="272" t="s">
        <v>184</v>
      </c>
      <c r="BB82" s="123"/>
      <c r="BC82" s="111"/>
      <c r="BD82" s="124"/>
      <c r="BE82" s="94"/>
      <c r="BF82" s="125"/>
      <c r="BG82" s="125"/>
      <c r="BH82" s="125"/>
      <c r="BI82" s="125"/>
      <c r="BJ82" s="125"/>
      <c r="BK82" s="94"/>
      <c r="BL82" s="125"/>
      <c r="BM82" s="125"/>
      <c r="BN82" s="94"/>
      <c r="BO82" s="125"/>
      <c r="BP82" s="125"/>
      <c r="BQ82" s="94"/>
      <c r="BR82" s="125"/>
      <c r="BS82" s="94"/>
      <c r="BT82" s="125"/>
      <c r="BU82" s="94"/>
      <c r="BV82" s="126"/>
      <c r="BW82" s="393"/>
      <c r="BX82" s="117"/>
      <c r="BY82" s="117"/>
      <c r="BZ82" s="127"/>
      <c r="CA82" s="12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</row>
    <row r="83" spans="1:125" s="128" customFormat="1" ht="47.25">
      <c r="A83" s="238">
        <v>7</v>
      </c>
      <c r="B83" s="238">
        <v>0</v>
      </c>
      <c r="C83" s="238">
        <v>2</v>
      </c>
      <c r="D83" s="238">
        <v>0</v>
      </c>
      <c r="E83" s="238">
        <v>5</v>
      </c>
      <c r="F83" s="238">
        <v>0</v>
      </c>
      <c r="G83" s="238">
        <v>1</v>
      </c>
      <c r="H83" s="238">
        <v>3</v>
      </c>
      <c r="I83" s="238">
        <v>7</v>
      </c>
      <c r="J83" s="238">
        <v>3</v>
      </c>
      <c r="K83" s="238">
        <v>0</v>
      </c>
      <c r="L83" s="238">
        <v>3</v>
      </c>
      <c r="M83" s="238">
        <v>4</v>
      </c>
      <c r="N83" s="238">
        <v>0</v>
      </c>
      <c r="O83" s="238">
        <v>0</v>
      </c>
      <c r="P83" s="238">
        <v>1</v>
      </c>
      <c r="Q83" s="238" t="s">
        <v>59</v>
      </c>
      <c r="R83" s="72"/>
      <c r="S83" s="72"/>
      <c r="T83" s="72"/>
      <c r="U83" s="72">
        <v>3</v>
      </c>
      <c r="V83" s="72">
        <v>7</v>
      </c>
      <c r="W83" s="72">
        <v>3</v>
      </c>
      <c r="X83" s="72">
        <v>0</v>
      </c>
      <c r="Y83" s="72">
        <v>3</v>
      </c>
      <c r="Z83" s="72">
        <v>0</v>
      </c>
      <c r="AA83" s="72">
        <v>0</v>
      </c>
      <c r="AB83" s="72">
        <v>1</v>
      </c>
      <c r="AC83" s="72">
        <v>0</v>
      </c>
      <c r="AD83" s="72">
        <v>0</v>
      </c>
      <c r="AE83" s="369" t="s">
        <v>152</v>
      </c>
      <c r="AF83" s="300" t="s">
        <v>35</v>
      </c>
      <c r="AG83" s="74"/>
      <c r="AH83" s="74"/>
      <c r="AI83" s="74"/>
      <c r="AJ83" s="74"/>
      <c r="AK83" s="74"/>
      <c r="AL83" s="74"/>
      <c r="AM83" s="74"/>
      <c r="AN83" s="74"/>
      <c r="AO83" s="75"/>
      <c r="AP83" s="75"/>
      <c r="AQ83" s="75"/>
      <c r="AR83" s="75"/>
      <c r="AS83" s="400"/>
      <c r="AT83" s="77"/>
      <c r="AU83" s="278">
        <v>130</v>
      </c>
      <c r="AV83" s="278">
        <v>100</v>
      </c>
      <c r="AW83" s="278">
        <v>100</v>
      </c>
      <c r="AX83" s="278">
        <v>100</v>
      </c>
      <c r="AY83" s="278">
        <v>100</v>
      </c>
      <c r="AZ83" s="278">
        <f>AY83+AX83+AW83+AV83+AU83</f>
        <v>530</v>
      </c>
      <c r="BA83" s="272" t="s">
        <v>184</v>
      </c>
      <c r="BB83" s="123"/>
      <c r="BC83" s="111"/>
      <c r="BD83" s="124"/>
      <c r="BE83" s="94"/>
      <c r="BF83" s="125"/>
      <c r="BG83" s="125"/>
      <c r="BH83" s="125"/>
      <c r="BI83" s="125"/>
      <c r="BJ83" s="125"/>
      <c r="BK83" s="94"/>
      <c r="BL83" s="125"/>
      <c r="BM83" s="125"/>
      <c r="BN83" s="94"/>
      <c r="BO83" s="125"/>
      <c r="BP83" s="125"/>
      <c r="BQ83" s="94"/>
      <c r="BR83" s="125"/>
      <c r="BS83" s="94"/>
      <c r="BT83" s="125"/>
      <c r="BU83" s="94"/>
      <c r="BV83" s="126"/>
      <c r="BW83" s="393"/>
      <c r="BX83" s="117"/>
      <c r="BY83" s="117"/>
      <c r="BZ83" s="127"/>
      <c r="CA83" s="12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</row>
    <row r="84" spans="1:125" s="128" customFormat="1" ht="31.5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72"/>
      <c r="S84" s="72"/>
      <c r="T84" s="72"/>
      <c r="U84" s="72">
        <v>3</v>
      </c>
      <c r="V84" s="72">
        <v>7</v>
      </c>
      <c r="W84" s="72">
        <v>3</v>
      </c>
      <c r="X84" s="72">
        <v>0</v>
      </c>
      <c r="Y84" s="72">
        <v>3</v>
      </c>
      <c r="Z84" s="72">
        <v>0</v>
      </c>
      <c r="AA84" s="72">
        <v>0</v>
      </c>
      <c r="AB84" s="72">
        <v>1</v>
      </c>
      <c r="AC84" s="72">
        <v>0</v>
      </c>
      <c r="AD84" s="72">
        <v>1</v>
      </c>
      <c r="AE84" s="109" t="s">
        <v>119</v>
      </c>
      <c r="AF84" s="300" t="s">
        <v>50</v>
      </c>
      <c r="AG84" s="74"/>
      <c r="AH84" s="74"/>
      <c r="AI84" s="74"/>
      <c r="AJ84" s="74"/>
      <c r="AK84" s="74"/>
      <c r="AL84" s="74"/>
      <c r="AM84" s="74"/>
      <c r="AN84" s="74"/>
      <c r="AO84" s="75"/>
      <c r="AP84" s="75"/>
      <c r="AQ84" s="75"/>
      <c r="AR84" s="75"/>
      <c r="AS84" s="400"/>
      <c r="AT84" s="77"/>
      <c r="AU84" s="277">
        <v>166</v>
      </c>
      <c r="AV84" s="277">
        <v>166</v>
      </c>
      <c r="AW84" s="277">
        <v>166</v>
      </c>
      <c r="AX84" s="277">
        <v>166</v>
      </c>
      <c r="AY84" s="277">
        <v>166</v>
      </c>
      <c r="AZ84" s="277">
        <v>166</v>
      </c>
      <c r="BA84" s="272" t="s">
        <v>184</v>
      </c>
      <c r="BB84" s="123"/>
      <c r="BC84" s="111"/>
      <c r="BD84" s="124"/>
      <c r="BE84" s="94"/>
      <c r="BF84" s="125"/>
      <c r="BG84" s="125"/>
      <c r="BH84" s="125"/>
      <c r="BI84" s="125"/>
      <c r="BJ84" s="125"/>
      <c r="BK84" s="94"/>
      <c r="BL84" s="125"/>
      <c r="BM84" s="125"/>
      <c r="BN84" s="94"/>
      <c r="BO84" s="125"/>
      <c r="BP84" s="125"/>
      <c r="BQ84" s="94"/>
      <c r="BR84" s="125"/>
      <c r="BS84" s="94"/>
      <c r="BT84" s="125"/>
      <c r="BU84" s="94"/>
      <c r="BV84" s="126"/>
      <c r="BW84" s="393"/>
      <c r="BX84" s="117"/>
      <c r="BY84" s="117"/>
      <c r="BZ84" s="127"/>
      <c r="CA84" s="12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</row>
    <row r="85" spans="1:125" s="128" customFormat="1" ht="47.25">
      <c r="A85" s="238">
        <v>7</v>
      </c>
      <c r="B85" s="238">
        <v>0</v>
      </c>
      <c r="C85" s="238">
        <v>2</v>
      </c>
      <c r="D85" s="238">
        <v>0</v>
      </c>
      <c r="E85" s="238">
        <v>5</v>
      </c>
      <c r="F85" s="238">
        <v>0</v>
      </c>
      <c r="G85" s="238">
        <v>2</v>
      </c>
      <c r="H85" s="238">
        <v>3</v>
      </c>
      <c r="I85" s="238">
        <v>7</v>
      </c>
      <c r="J85" s="238">
        <v>3</v>
      </c>
      <c r="K85" s="238">
        <v>0</v>
      </c>
      <c r="L85" s="238">
        <v>3</v>
      </c>
      <c r="M85" s="238">
        <v>4</v>
      </c>
      <c r="N85" s="238">
        <v>0</v>
      </c>
      <c r="O85" s="238">
        <v>0</v>
      </c>
      <c r="P85" s="238">
        <v>2</v>
      </c>
      <c r="Q85" s="238" t="s">
        <v>173</v>
      </c>
      <c r="R85" s="72"/>
      <c r="S85" s="72"/>
      <c r="T85" s="72"/>
      <c r="U85" s="72">
        <v>3</v>
      </c>
      <c r="V85" s="72">
        <v>7</v>
      </c>
      <c r="W85" s="72">
        <v>3</v>
      </c>
      <c r="X85" s="72">
        <v>0</v>
      </c>
      <c r="Y85" s="72">
        <v>3</v>
      </c>
      <c r="Z85" s="72">
        <v>0</v>
      </c>
      <c r="AA85" s="72">
        <v>0</v>
      </c>
      <c r="AB85" s="72">
        <v>2</v>
      </c>
      <c r="AC85" s="72">
        <v>0</v>
      </c>
      <c r="AD85" s="72">
        <v>0</v>
      </c>
      <c r="AE85" s="366" t="s">
        <v>131</v>
      </c>
      <c r="AF85" s="300" t="s">
        <v>35</v>
      </c>
      <c r="AG85" s="74"/>
      <c r="AH85" s="74"/>
      <c r="AI85" s="74"/>
      <c r="AJ85" s="74"/>
      <c r="AK85" s="74"/>
      <c r="AL85" s="74"/>
      <c r="AM85" s="74"/>
      <c r="AN85" s="74"/>
      <c r="AO85" s="75"/>
      <c r="AP85" s="75"/>
      <c r="AQ85" s="75"/>
      <c r="AR85" s="75"/>
      <c r="AS85" s="400"/>
      <c r="AT85" s="77"/>
      <c r="AU85" s="286">
        <v>1389.54</v>
      </c>
      <c r="AV85" s="278">
        <v>0</v>
      </c>
      <c r="AW85" s="278">
        <v>0</v>
      </c>
      <c r="AX85" s="278">
        <v>0</v>
      </c>
      <c r="AY85" s="278">
        <v>0</v>
      </c>
      <c r="AZ85" s="279">
        <f>AY85+AX85+AW85+AV85+AU85</f>
        <v>1389.54</v>
      </c>
      <c r="BA85" s="272" t="s">
        <v>187</v>
      </c>
      <c r="BB85" s="123"/>
      <c r="BC85" s="111"/>
      <c r="BD85" s="124"/>
      <c r="BE85" s="94"/>
      <c r="BF85" s="125"/>
      <c r="BG85" s="125"/>
      <c r="BH85" s="125"/>
      <c r="BI85" s="125"/>
      <c r="BJ85" s="125"/>
      <c r="BK85" s="94"/>
      <c r="BL85" s="125"/>
      <c r="BM85" s="125"/>
      <c r="BN85" s="94"/>
      <c r="BO85" s="125"/>
      <c r="BP85" s="125"/>
      <c r="BQ85" s="94"/>
      <c r="BR85" s="125"/>
      <c r="BS85" s="94"/>
      <c r="BT85" s="125"/>
      <c r="BU85" s="94"/>
      <c r="BV85" s="126"/>
      <c r="BW85" s="393"/>
      <c r="BX85" s="117"/>
      <c r="BY85" s="117"/>
      <c r="BZ85" s="127"/>
      <c r="CA85" s="12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</row>
    <row r="86" spans="1:125" s="128" customFormat="1" ht="31.5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72"/>
      <c r="S86" s="72"/>
      <c r="T86" s="72"/>
      <c r="U86" s="72">
        <v>3</v>
      </c>
      <c r="V86" s="72">
        <v>7</v>
      </c>
      <c r="W86" s="72">
        <v>3</v>
      </c>
      <c r="X86" s="72">
        <v>0</v>
      </c>
      <c r="Y86" s="72">
        <v>3</v>
      </c>
      <c r="Z86" s="72">
        <v>0</v>
      </c>
      <c r="AA86" s="72">
        <v>0</v>
      </c>
      <c r="AB86" s="72">
        <v>2</v>
      </c>
      <c r="AC86" s="72">
        <v>0</v>
      </c>
      <c r="AD86" s="72">
        <v>1</v>
      </c>
      <c r="AE86" s="193" t="s">
        <v>130</v>
      </c>
      <c r="AF86" s="300" t="s">
        <v>50</v>
      </c>
      <c r="AG86" s="74"/>
      <c r="AH86" s="74"/>
      <c r="AI86" s="74"/>
      <c r="AJ86" s="74"/>
      <c r="AK86" s="74"/>
      <c r="AL86" s="74"/>
      <c r="AM86" s="74"/>
      <c r="AN86" s="74"/>
      <c r="AO86" s="75"/>
      <c r="AP86" s="75"/>
      <c r="AQ86" s="75"/>
      <c r="AR86" s="75"/>
      <c r="AS86" s="400"/>
      <c r="AT86" s="77"/>
      <c r="AU86" s="283">
        <v>2</v>
      </c>
      <c r="AV86" s="277">
        <v>0</v>
      </c>
      <c r="AW86" s="277">
        <v>0</v>
      </c>
      <c r="AX86" s="277">
        <v>0</v>
      </c>
      <c r="AY86" s="277">
        <v>0</v>
      </c>
      <c r="AZ86" s="274">
        <v>2</v>
      </c>
      <c r="BA86" s="272" t="s">
        <v>187</v>
      </c>
      <c r="BB86" s="123"/>
      <c r="BC86" s="111"/>
      <c r="BD86" s="124"/>
      <c r="BE86" s="94"/>
      <c r="BF86" s="125"/>
      <c r="BG86" s="125"/>
      <c r="BH86" s="125"/>
      <c r="BI86" s="125"/>
      <c r="BJ86" s="125"/>
      <c r="BK86" s="94"/>
      <c r="BL86" s="125"/>
      <c r="BM86" s="125"/>
      <c r="BN86" s="94"/>
      <c r="BO86" s="125"/>
      <c r="BP86" s="125"/>
      <c r="BQ86" s="94"/>
      <c r="BR86" s="125"/>
      <c r="BS86" s="94"/>
      <c r="BT86" s="125"/>
      <c r="BU86" s="94"/>
      <c r="BV86" s="126"/>
      <c r="BW86" s="393"/>
      <c r="BX86" s="117"/>
      <c r="BY86" s="117"/>
      <c r="BZ86" s="127"/>
      <c r="CA86" s="12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</row>
    <row r="87" spans="1:125" s="128" customFormat="1" ht="31.5">
      <c r="A87" s="238">
        <v>7</v>
      </c>
      <c r="B87" s="238">
        <v>0</v>
      </c>
      <c r="C87" s="238">
        <v>2</v>
      </c>
      <c r="D87" s="238">
        <v>0</v>
      </c>
      <c r="E87" s="238">
        <v>1</v>
      </c>
      <c r="F87" s="238">
        <v>1</v>
      </c>
      <c r="G87" s="238">
        <v>3</v>
      </c>
      <c r="H87" s="238">
        <v>3</v>
      </c>
      <c r="I87" s="238">
        <v>7</v>
      </c>
      <c r="J87" s="238">
        <v>3</v>
      </c>
      <c r="K87" s="238">
        <v>0</v>
      </c>
      <c r="L87" s="238">
        <v>3</v>
      </c>
      <c r="M87" s="238">
        <v>4</v>
      </c>
      <c r="N87" s="238">
        <v>0</v>
      </c>
      <c r="O87" s="238">
        <v>0</v>
      </c>
      <c r="P87" s="238">
        <v>3</v>
      </c>
      <c r="Q87" s="238" t="s">
        <v>59</v>
      </c>
      <c r="R87" s="72"/>
      <c r="S87" s="72"/>
      <c r="T87" s="72"/>
      <c r="U87" s="72">
        <v>3</v>
      </c>
      <c r="V87" s="72">
        <v>7</v>
      </c>
      <c r="W87" s="72">
        <v>3</v>
      </c>
      <c r="X87" s="72">
        <v>0</v>
      </c>
      <c r="Y87" s="72">
        <v>3</v>
      </c>
      <c r="Z87" s="72">
        <v>0</v>
      </c>
      <c r="AA87" s="72">
        <v>0</v>
      </c>
      <c r="AB87" s="72">
        <v>3</v>
      </c>
      <c r="AC87" s="72">
        <v>0</v>
      </c>
      <c r="AD87" s="72">
        <v>0</v>
      </c>
      <c r="AE87" s="366" t="s">
        <v>153</v>
      </c>
      <c r="AF87" s="300" t="s">
        <v>35</v>
      </c>
      <c r="AG87" s="74"/>
      <c r="AH87" s="74"/>
      <c r="AI87" s="74"/>
      <c r="AJ87" s="74"/>
      <c r="AK87" s="74"/>
      <c r="AL87" s="74"/>
      <c r="AM87" s="74"/>
      <c r="AN87" s="74"/>
      <c r="AO87" s="75"/>
      <c r="AP87" s="75"/>
      <c r="AQ87" s="75"/>
      <c r="AR87" s="75"/>
      <c r="AS87" s="400"/>
      <c r="AT87" s="77"/>
      <c r="AU87" s="286">
        <v>0</v>
      </c>
      <c r="AV87" s="278">
        <v>0</v>
      </c>
      <c r="AW87" s="278">
        <v>0</v>
      </c>
      <c r="AX87" s="278">
        <v>80</v>
      </c>
      <c r="AY87" s="278">
        <v>80</v>
      </c>
      <c r="AZ87" s="279">
        <f>AY87+AX87+AW87+AV87+AU87</f>
        <v>160</v>
      </c>
      <c r="BA87" s="272" t="s">
        <v>184</v>
      </c>
      <c r="BB87" s="123"/>
      <c r="BC87" s="111"/>
      <c r="BD87" s="124"/>
      <c r="BE87" s="94"/>
      <c r="BF87" s="125"/>
      <c r="BG87" s="125"/>
      <c r="BH87" s="125"/>
      <c r="BI87" s="125"/>
      <c r="BJ87" s="125"/>
      <c r="BK87" s="94"/>
      <c r="BL87" s="125"/>
      <c r="BM87" s="125"/>
      <c r="BN87" s="94"/>
      <c r="BO87" s="125"/>
      <c r="BP87" s="125"/>
      <c r="BQ87" s="94"/>
      <c r="BR87" s="125"/>
      <c r="BS87" s="94"/>
      <c r="BT87" s="125"/>
      <c r="BU87" s="94"/>
      <c r="BV87" s="126"/>
      <c r="BW87" s="393"/>
      <c r="BX87" s="117"/>
      <c r="BY87" s="117"/>
      <c r="BZ87" s="127"/>
      <c r="CA87" s="12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</row>
    <row r="88" spans="1:125" s="128" customFormat="1" ht="33.75" customHeight="1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72"/>
      <c r="S88" s="72"/>
      <c r="T88" s="72"/>
      <c r="U88" s="72">
        <v>3</v>
      </c>
      <c r="V88" s="72">
        <v>7</v>
      </c>
      <c r="W88" s="72">
        <v>3</v>
      </c>
      <c r="X88" s="72">
        <v>0</v>
      </c>
      <c r="Y88" s="72">
        <v>3</v>
      </c>
      <c r="Z88" s="72">
        <v>0</v>
      </c>
      <c r="AA88" s="72">
        <v>0</v>
      </c>
      <c r="AB88" s="72">
        <v>3</v>
      </c>
      <c r="AC88" s="72">
        <v>0</v>
      </c>
      <c r="AD88" s="72">
        <v>1</v>
      </c>
      <c r="AE88" s="193" t="s">
        <v>154</v>
      </c>
      <c r="AF88" s="300" t="s">
        <v>53</v>
      </c>
      <c r="AG88" s="74"/>
      <c r="AH88" s="74"/>
      <c r="AI88" s="74"/>
      <c r="AJ88" s="74"/>
      <c r="AK88" s="74"/>
      <c r="AL88" s="74"/>
      <c r="AM88" s="74"/>
      <c r="AN88" s="74"/>
      <c r="AO88" s="75"/>
      <c r="AP88" s="75"/>
      <c r="AQ88" s="75"/>
      <c r="AR88" s="75"/>
      <c r="AS88" s="400"/>
      <c r="AT88" s="77"/>
      <c r="AU88" s="283">
        <v>0</v>
      </c>
      <c r="AV88" s="277">
        <v>0</v>
      </c>
      <c r="AW88" s="277">
        <v>0</v>
      </c>
      <c r="AX88" s="277">
        <v>1</v>
      </c>
      <c r="AY88" s="277">
        <v>1</v>
      </c>
      <c r="AZ88" s="274">
        <v>1</v>
      </c>
      <c r="BA88" s="272" t="s">
        <v>184</v>
      </c>
      <c r="BB88" s="123"/>
      <c r="BC88" s="111"/>
      <c r="BD88" s="124"/>
      <c r="BE88" s="94"/>
      <c r="BF88" s="125"/>
      <c r="BG88" s="125"/>
      <c r="BH88" s="125"/>
      <c r="BI88" s="125"/>
      <c r="BJ88" s="125"/>
      <c r="BK88" s="94"/>
      <c r="BL88" s="125"/>
      <c r="BM88" s="125"/>
      <c r="BN88" s="94"/>
      <c r="BO88" s="125"/>
      <c r="BP88" s="125"/>
      <c r="BQ88" s="94"/>
      <c r="BR88" s="125"/>
      <c r="BS88" s="94"/>
      <c r="BT88" s="125"/>
      <c r="BU88" s="94"/>
      <c r="BV88" s="126"/>
      <c r="BW88" s="393"/>
      <c r="BX88" s="117"/>
      <c r="BY88" s="117"/>
      <c r="BZ88" s="127"/>
      <c r="CA88" s="12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</row>
    <row r="89" spans="1:125" s="128" customFormat="1" ht="47.25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72"/>
      <c r="S89" s="72"/>
      <c r="T89" s="72"/>
      <c r="U89" s="72">
        <v>3</v>
      </c>
      <c r="V89" s="72">
        <v>7</v>
      </c>
      <c r="W89" s="72">
        <v>4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166" t="s">
        <v>70</v>
      </c>
      <c r="AF89" s="348" t="s">
        <v>35</v>
      </c>
      <c r="AG89" s="74"/>
      <c r="AH89" s="74"/>
      <c r="AI89" s="74"/>
      <c r="AJ89" s="74"/>
      <c r="AK89" s="74"/>
      <c r="AL89" s="74"/>
      <c r="AM89" s="74"/>
      <c r="AN89" s="74"/>
      <c r="AO89" s="75"/>
      <c r="AP89" s="75"/>
      <c r="AQ89" s="75"/>
      <c r="AR89" s="75"/>
      <c r="AS89" s="400"/>
      <c r="AT89" s="77"/>
      <c r="AU89" s="349">
        <f>AU90</f>
        <v>75</v>
      </c>
      <c r="AV89" s="349">
        <f>AV90</f>
        <v>28</v>
      </c>
      <c r="AW89" s="349">
        <f>AW90</f>
        <v>28</v>
      </c>
      <c r="AX89" s="349">
        <f>AX90</f>
        <v>31</v>
      </c>
      <c r="AY89" s="349">
        <f>AY90</f>
        <v>31</v>
      </c>
      <c r="AZ89" s="349">
        <f>AY89+AX89+AW89+AV89+AU89</f>
        <v>193</v>
      </c>
      <c r="BA89" s="373" t="s">
        <v>184</v>
      </c>
      <c r="BB89" s="123"/>
      <c r="BC89" s="111"/>
      <c r="BD89" s="124"/>
      <c r="BE89" s="94"/>
      <c r="BF89" s="125"/>
      <c r="BG89" s="125"/>
      <c r="BH89" s="125"/>
      <c r="BI89" s="125"/>
      <c r="BJ89" s="125"/>
      <c r="BK89" s="94"/>
      <c r="BL89" s="125"/>
      <c r="BM89" s="125"/>
      <c r="BN89" s="94"/>
      <c r="BO89" s="125"/>
      <c r="BP89" s="125"/>
      <c r="BQ89" s="94"/>
      <c r="BR89" s="125"/>
      <c r="BS89" s="94"/>
      <c r="BT89" s="125"/>
      <c r="BU89" s="94"/>
      <c r="BV89" s="126"/>
      <c r="BW89" s="393"/>
      <c r="BX89" s="117"/>
      <c r="BY89" s="117"/>
      <c r="BZ89" s="127"/>
      <c r="CA89" s="12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</row>
    <row r="90" spans="1:125" s="128" customFormat="1" ht="50.25" customHeight="1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72"/>
      <c r="S90" s="72"/>
      <c r="T90" s="72"/>
      <c r="U90" s="72">
        <v>3</v>
      </c>
      <c r="V90" s="72">
        <v>7</v>
      </c>
      <c r="W90" s="72">
        <v>4</v>
      </c>
      <c r="X90" s="72">
        <v>0</v>
      </c>
      <c r="Y90" s="72">
        <v>1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361" t="s">
        <v>71</v>
      </c>
      <c r="AF90" s="300" t="s">
        <v>35</v>
      </c>
      <c r="AG90" s="74"/>
      <c r="AH90" s="74"/>
      <c r="AI90" s="74"/>
      <c r="AJ90" s="74"/>
      <c r="AK90" s="74"/>
      <c r="AL90" s="74"/>
      <c r="AM90" s="74"/>
      <c r="AN90" s="74"/>
      <c r="AO90" s="75"/>
      <c r="AP90" s="75"/>
      <c r="AQ90" s="75"/>
      <c r="AR90" s="75"/>
      <c r="AS90" s="400"/>
      <c r="AT90" s="77"/>
      <c r="AU90" s="314">
        <f>SUM(AU92,AU94,AU96)</f>
        <v>75</v>
      </c>
      <c r="AV90" s="314">
        <f>SUM(AV92,AV94,AV96)</f>
        <v>28</v>
      </c>
      <c r="AW90" s="314">
        <f>SUM(AW92,AW94,AW96)</f>
        <v>28</v>
      </c>
      <c r="AX90" s="314">
        <f>SUM(AX92,AX94,AX96)</f>
        <v>31</v>
      </c>
      <c r="AY90" s="314">
        <f>SUM(AY92,AY94,AY96)</f>
        <v>31</v>
      </c>
      <c r="AZ90" s="279">
        <f>SUM(AU90:AY90)</f>
        <v>193</v>
      </c>
      <c r="BA90" s="272" t="s">
        <v>184</v>
      </c>
      <c r="BB90" s="123"/>
      <c r="BC90" s="111"/>
      <c r="BD90" s="124"/>
      <c r="BE90" s="94"/>
      <c r="BF90" s="125"/>
      <c r="BG90" s="125"/>
      <c r="BH90" s="125"/>
      <c r="BI90" s="125"/>
      <c r="BJ90" s="125"/>
      <c r="BK90" s="94"/>
      <c r="BL90" s="125"/>
      <c r="BM90" s="125"/>
      <c r="BN90" s="94"/>
      <c r="BO90" s="125"/>
      <c r="BP90" s="125"/>
      <c r="BQ90" s="94"/>
      <c r="BR90" s="125"/>
      <c r="BS90" s="94"/>
      <c r="BT90" s="125"/>
      <c r="BU90" s="94"/>
      <c r="BV90" s="126"/>
      <c r="BW90" s="393"/>
      <c r="BX90" s="117"/>
      <c r="BY90" s="117"/>
      <c r="BZ90" s="127"/>
      <c r="CA90" s="12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</row>
    <row r="91" spans="1:125" s="128" customFormat="1" ht="31.5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72"/>
      <c r="S91" s="72"/>
      <c r="T91" s="72"/>
      <c r="U91" s="72">
        <v>3</v>
      </c>
      <c r="V91" s="72">
        <v>7</v>
      </c>
      <c r="W91" s="72">
        <v>4</v>
      </c>
      <c r="X91" s="72">
        <v>0</v>
      </c>
      <c r="Y91" s="72">
        <v>1</v>
      </c>
      <c r="Z91" s="72">
        <v>0</v>
      </c>
      <c r="AA91" s="72">
        <v>0</v>
      </c>
      <c r="AB91" s="72">
        <v>0</v>
      </c>
      <c r="AC91" s="72">
        <v>0</v>
      </c>
      <c r="AD91" s="72">
        <v>1</v>
      </c>
      <c r="AE91" s="93" t="s">
        <v>120</v>
      </c>
      <c r="AF91" s="300" t="s">
        <v>51</v>
      </c>
      <c r="AG91" s="74"/>
      <c r="AH91" s="74"/>
      <c r="AI91" s="74"/>
      <c r="AJ91" s="74"/>
      <c r="AK91" s="74"/>
      <c r="AL91" s="74"/>
      <c r="AM91" s="74"/>
      <c r="AN91" s="74"/>
      <c r="AO91" s="75"/>
      <c r="AP91" s="75"/>
      <c r="AQ91" s="75"/>
      <c r="AR91" s="75"/>
      <c r="AS91" s="400"/>
      <c r="AT91" s="77"/>
      <c r="AU91" s="277">
        <v>102</v>
      </c>
      <c r="AV91" s="277">
        <v>102</v>
      </c>
      <c r="AW91" s="277">
        <v>102</v>
      </c>
      <c r="AX91" s="277">
        <v>102</v>
      </c>
      <c r="AY91" s="277">
        <v>102</v>
      </c>
      <c r="AZ91" s="277">
        <v>102</v>
      </c>
      <c r="BA91" s="272" t="s">
        <v>184</v>
      </c>
      <c r="BB91" s="123"/>
      <c r="BC91" s="111"/>
      <c r="BD91" s="124"/>
      <c r="BE91" s="94"/>
      <c r="BF91" s="125"/>
      <c r="BG91" s="125"/>
      <c r="BH91" s="125"/>
      <c r="BI91" s="125"/>
      <c r="BJ91" s="125"/>
      <c r="BK91" s="94"/>
      <c r="BL91" s="125"/>
      <c r="BM91" s="125"/>
      <c r="BN91" s="94"/>
      <c r="BO91" s="125"/>
      <c r="BP91" s="125"/>
      <c r="BQ91" s="94"/>
      <c r="BR91" s="125"/>
      <c r="BS91" s="94"/>
      <c r="BT91" s="125"/>
      <c r="BU91" s="94"/>
      <c r="BV91" s="126"/>
      <c r="BW91" s="393"/>
      <c r="BX91" s="117"/>
      <c r="BY91" s="117"/>
      <c r="BZ91" s="127"/>
      <c r="CA91" s="12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</row>
    <row r="92" spans="1:125" s="128" customFormat="1" ht="47.25">
      <c r="A92" s="238">
        <v>7</v>
      </c>
      <c r="B92" s="238">
        <v>0</v>
      </c>
      <c r="C92" s="238">
        <v>2</v>
      </c>
      <c r="D92" s="238">
        <v>1</v>
      </c>
      <c r="E92" s="238">
        <v>0</v>
      </c>
      <c r="F92" s="238">
        <v>0</v>
      </c>
      <c r="G92" s="238">
        <v>3</v>
      </c>
      <c r="H92" s="238">
        <v>3</v>
      </c>
      <c r="I92" s="238">
        <v>7</v>
      </c>
      <c r="J92" s="238">
        <v>4</v>
      </c>
      <c r="K92" s="238">
        <v>0</v>
      </c>
      <c r="L92" s="238">
        <v>1</v>
      </c>
      <c r="M92" s="238">
        <v>4</v>
      </c>
      <c r="N92" s="238">
        <v>0</v>
      </c>
      <c r="O92" s="238">
        <v>0</v>
      </c>
      <c r="P92" s="238">
        <v>1</v>
      </c>
      <c r="Q92" s="238" t="s">
        <v>59</v>
      </c>
      <c r="R92" s="72"/>
      <c r="S92" s="72"/>
      <c r="T92" s="72"/>
      <c r="U92" s="72">
        <v>3</v>
      </c>
      <c r="V92" s="72">
        <v>7</v>
      </c>
      <c r="W92" s="72">
        <v>4</v>
      </c>
      <c r="X92" s="72">
        <v>0</v>
      </c>
      <c r="Y92" s="72">
        <v>1</v>
      </c>
      <c r="Z92" s="72">
        <v>0</v>
      </c>
      <c r="AA92" s="72">
        <v>0</v>
      </c>
      <c r="AB92" s="72">
        <v>1</v>
      </c>
      <c r="AC92" s="72">
        <v>0</v>
      </c>
      <c r="AD92" s="72">
        <v>0</v>
      </c>
      <c r="AE92" s="367" t="s">
        <v>191</v>
      </c>
      <c r="AF92" s="300" t="s">
        <v>35</v>
      </c>
      <c r="AG92" s="74"/>
      <c r="AH92" s="74"/>
      <c r="AI92" s="74"/>
      <c r="AJ92" s="74"/>
      <c r="AK92" s="74"/>
      <c r="AL92" s="74"/>
      <c r="AM92" s="74"/>
      <c r="AN92" s="74"/>
      <c r="AO92" s="75"/>
      <c r="AP92" s="75"/>
      <c r="AQ92" s="75"/>
      <c r="AR92" s="75"/>
      <c r="AS92" s="400"/>
      <c r="AT92" s="77"/>
      <c r="AU92" s="284">
        <v>10</v>
      </c>
      <c r="AV92" s="284">
        <v>10</v>
      </c>
      <c r="AW92" s="284">
        <v>10</v>
      </c>
      <c r="AX92" s="284">
        <v>10</v>
      </c>
      <c r="AY92" s="284">
        <v>10</v>
      </c>
      <c r="AZ92" s="284">
        <f>AY92+AX92+AW92+AV92+AU92</f>
        <v>50</v>
      </c>
      <c r="BA92" s="272" t="s">
        <v>184</v>
      </c>
      <c r="BB92" s="123"/>
      <c r="BC92" s="111"/>
      <c r="BD92" s="124"/>
      <c r="BE92" s="94"/>
      <c r="BF92" s="125"/>
      <c r="BG92" s="125"/>
      <c r="BH92" s="125"/>
      <c r="BI92" s="125"/>
      <c r="BJ92" s="125"/>
      <c r="BK92" s="94"/>
      <c r="BL92" s="125"/>
      <c r="BM92" s="125"/>
      <c r="BN92" s="94"/>
      <c r="BO92" s="125"/>
      <c r="BP92" s="125"/>
      <c r="BQ92" s="94"/>
      <c r="BR92" s="125"/>
      <c r="BS92" s="94"/>
      <c r="BT92" s="125"/>
      <c r="BU92" s="94"/>
      <c r="BV92" s="126"/>
      <c r="BW92" s="393"/>
      <c r="BX92" s="117"/>
      <c r="BY92" s="117"/>
      <c r="BZ92" s="127"/>
      <c r="CA92" s="12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</row>
    <row r="93" spans="1:125" s="128" customFormat="1" ht="15.75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72"/>
      <c r="S93" s="72"/>
      <c r="T93" s="72"/>
      <c r="U93" s="72">
        <v>3</v>
      </c>
      <c r="V93" s="72">
        <v>7</v>
      </c>
      <c r="W93" s="72">
        <v>4</v>
      </c>
      <c r="X93" s="72">
        <v>0</v>
      </c>
      <c r="Y93" s="72">
        <v>1</v>
      </c>
      <c r="Z93" s="72">
        <v>0</v>
      </c>
      <c r="AA93" s="72">
        <v>0</v>
      </c>
      <c r="AB93" s="72">
        <v>1</v>
      </c>
      <c r="AC93" s="72">
        <v>0</v>
      </c>
      <c r="AD93" s="72">
        <v>1</v>
      </c>
      <c r="AE93" s="93" t="s">
        <v>121</v>
      </c>
      <c r="AF93" s="300" t="s">
        <v>192</v>
      </c>
      <c r="AG93" s="74"/>
      <c r="AH93" s="74"/>
      <c r="AI93" s="74"/>
      <c r="AJ93" s="74"/>
      <c r="AK93" s="74"/>
      <c r="AL93" s="74"/>
      <c r="AM93" s="74"/>
      <c r="AN93" s="74"/>
      <c r="AO93" s="75"/>
      <c r="AP93" s="75"/>
      <c r="AQ93" s="75"/>
      <c r="AR93" s="75"/>
      <c r="AS93" s="400"/>
      <c r="AT93" s="77"/>
      <c r="AU93" s="277">
        <v>3</v>
      </c>
      <c r="AV93" s="277">
        <v>3</v>
      </c>
      <c r="AW93" s="277">
        <v>3</v>
      </c>
      <c r="AX93" s="277">
        <v>3</v>
      </c>
      <c r="AY93" s="277">
        <v>3</v>
      </c>
      <c r="AZ93" s="277">
        <v>3</v>
      </c>
      <c r="BA93" s="272" t="s">
        <v>184</v>
      </c>
      <c r="BB93" s="123"/>
      <c r="BC93" s="111"/>
      <c r="BD93" s="124"/>
      <c r="BE93" s="94"/>
      <c r="BF93" s="125"/>
      <c r="BG93" s="125"/>
      <c r="BH93" s="125"/>
      <c r="BI93" s="125"/>
      <c r="BJ93" s="125"/>
      <c r="BK93" s="94"/>
      <c r="BL93" s="125"/>
      <c r="BM93" s="125"/>
      <c r="BN93" s="94"/>
      <c r="BO93" s="125"/>
      <c r="BP93" s="125"/>
      <c r="BQ93" s="94"/>
      <c r="BR93" s="125"/>
      <c r="BS93" s="94"/>
      <c r="BT93" s="125"/>
      <c r="BU93" s="94"/>
      <c r="BV93" s="126"/>
      <c r="BW93" s="393"/>
      <c r="BX93" s="117"/>
      <c r="BY93" s="117"/>
      <c r="BZ93" s="127"/>
      <c r="CA93" s="12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</row>
    <row r="94" spans="1:125" s="128" customFormat="1" ht="63">
      <c r="A94" s="238">
        <v>7</v>
      </c>
      <c r="B94" s="238">
        <v>0</v>
      </c>
      <c r="C94" s="238">
        <v>2</v>
      </c>
      <c r="D94" s="238">
        <v>1</v>
      </c>
      <c r="E94" s="238">
        <v>0</v>
      </c>
      <c r="F94" s="238">
        <v>0</v>
      </c>
      <c r="G94" s="238">
        <v>1</v>
      </c>
      <c r="H94" s="238">
        <v>3</v>
      </c>
      <c r="I94" s="238">
        <v>7</v>
      </c>
      <c r="J94" s="238">
        <v>4</v>
      </c>
      <c r="K94" s="238">
        <v>0</v>
      </c>
      <c r="L94" s="238">
        <v>1</v>
      </c>
      <c r="M94" s="238">
        <v>4</v>
      </c>
      <c r="N94" s="238">
        <v>0</v>
      </c>
      <c r="O94" s="238">
        <v>0</v>
      </c>
      <c r="P94" s="238">
        <v>2</v>
      </c>
      <c r="Q94" s="238" t="s">
        <v>96</v>
      </c>
      <c r="R94" s="72"/>
      <c r="S94" s="72"/>
      <c r="T94" s="72"/>
      <c r="U94" s="72">
        <v>3</v>
      </c>
      <c r="V94" s="72">
        <v>7</v>
      </c>
      <c r="W94" s="72">
        <v>4</v>
      </c>
      <c r="X94" s="72">
        <v>0</v>
      </c>
      <c r="Y94" s="72">
        <v>1</v>
      </c>
      <c r="Z94" s="72">
        <v>0</v>
      </c>
      <c r="AA94" s="72">
        <v>0</v>
      </c>
      <c r="AB94" s="72">
        <v>2</v>
      </c>
      <c r="AC94" s="72">
        <v>0</v>
      </c>
      <c r="AD94" s="72">
        <v>0</v>
      </c>
      <c r="AE94" s="376" t="s">
        <v>83</v>
      </c>
      <c r="AF94" s="300" t="s">
        <v>35</v>
      </c>
      <c r="AG94" s="74"/>
      <c r="AH94" s="74"/>
      <c r="AI94" s="74"/>
      <c r="AJ94" s="74"/>
      <c r="AK94" s="74"/>
      <c r="AL94" s="74"/>
      <c r="AM94" s="74"/>
      <c r="AN94" s="74"/>
      <c r="AO94" s="75"/>
      <c r="AP94" s="75"/>
      <c r="AQ94" s="75"/>
      <c r="AR94" s="75"/>
      <c r="AS94" s="400"/>
      <c r="AT94" s="77"/>
      <c r="AU94" s="278">
        <v>65</v>
      </c>
      <c r="AV94" s="278">
        <v>18</v>
      </c>
      <c r="AW94" s="278">
        <v>18</v>
      </c>
      <c r="AX94" s="278">
        <v>18</v>
      </c>
      <c r="AY94" s="278">
        <v>18</v>
      </c>
      <c r="AZ94" s="278">
        <f>AY94+AX94+AW94+AV94+AU94</f>
        <v>137</v>
      </c>
      <c r="BA94" s="272" t="s">
        <v>184</v>
      </c>
      <c r="BB94" s="123"/>
      <c r="BC94" s="111"/>
      <c r="BD94" s="124"/>
      <c r="BE94" s="94"/>
      <c r="BF94" s="125"/>
      <c r="BG94" s="125"/>
      <c r="BH94" s="125"/>
      <c r="BI94" s="125"/>
      <c r="BJ94" s="125"/>
      <c r="BK94" s="94"/>
      <c r="BL94" s="125"/>
      <c r="BM94" s="125"/>
      <c r="BN94" s="94"/>
      <c r="BO94" s="125"/>
      <c r="BP94" s="125"/>
      <c r="BQ94" s="94"/>
      <c r="BR94" s="125"/>
      <c r="BS94" s="94"/>
      <c r="BT94" s="125"/>
      <c r="BU94" s="94"/>
      <c r="BV94" s="126"/>
      <c r="BW94" s="393"/>
      <c r="BX94" s="117"/>
      <c r="BY94" s="117"/>
      <c r="BZ94" s="127"/>
      <c r="CA94" s="12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</row>
    <row r="95" spans="1:125" s="128" customFormat="1" ht="31.5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72"/>
      <c r="S95" s="72"/>
      <c r="T95" s="72"/>
      <c r="U95" s="72">
        <v>3</v>
      </c>
      <c r="V95" s="72">
        <v>7</v>
      </c>
      <c r="W95" s="72">
        <v>4</v>
      </c>
      <c r="X95" s="72">
        <v>0</v>
      </c>
      <c r="Y95" s="72">
        <v>1</v>
      </c>
      <c r="Z95" s="72">
        <v>0</v>
      </c>
      <c r="AA95" s="72">
        <v>0</v>
      </c>
      <c r="AB95" s="72">
        <v>2</v>
      </c>
      <c r="AC95" s="72">
        <v>0</v>
      </c>
      <c r="AD95" s="72">
        <v>1</v>
      </c>
      <c r="AE95" s="109" t="s">
        <v>146</v>
      </c>
      <c r="AF95" s="300" t="s">
        <v>51</v>
      </c>
      <c r="AG95" s="74"/>
      <c r="AH95" s="74"/>
      <c r="AI95" s="74"/>
      <c r="AJ95" s="74"/>
      <c r="AK95" s="74"/>
      <c r="AL95" s="74"/>
      <c r="AM95" s="74"/>
      <c r="AN95" s="74"/>
      <c r="AO95" s="75"/>
      <c r="AP95" s="75"/>
      <c r="AQ95" s="75"/>
      <c r="AR95" s="75"/>
      <c r="AS95" s="400"/>
      <c r="AT95" s="77"/>
      <c r="AU95" s="277">
        <v>2</v>
      </c>
      <c r="AV95" s="277">
        <v>2</v>
      </c>
      <c r="AW95" s="277">
        <v>2</v>
      </c>
      <c r="AX95" s="277">
        <v>2</v>
      </c>
      <c r="AY95" s="277">
        <v>2</v>
      </c>
      <c r="AZ95" s="277">
        <v>2</v>
      </c>
      <c r="BA95" s="272" t="s">
        <v>184</v>
      </c>
      <c r="BB95" s="123"/>
      <c r="BC95" s="111"/>
      <c r="BD95" s="124"/>
      <c r="BE95" s="94"/>
      <c r="BF95" s="125"/>
      <c r="BG95" s="125"/>
      <c r="BH95" s="125"/>
      <c r="BI95" s="125"/>
      <c r="BJ95" s="125"/>
      <c r="BK95" s="94"/>
      <c r="BL95" s="125"/>
      <c r="BM95" s="125"/>
      <c r="BN95" s="94"/>
      <c r="BO95" s="125"/>
      <c r="BP95" s="125"/>
      <c r="BQ95" s="94"/>
      <c r="BR95" s="125"/>
      <c r="BS95" s="94"/>
      <c r="BT95" s="125"/>
      <c r="BU95" s="94"/>
      <c r="BV95" s="126"/>
      <c r="BW95" s="393"/>
      <c r="BX95" s="117"/>
      <c r="BY95" s="117"/>
      <c r="BZ95" s="127"/>
      <c r="CA95" s="12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</row>
    <row r="96" spans="1:125" s="128" customFormat="1" ht="47.25">
      <c r="A96" s="238">
        <v>7</v>
      </c>
      <c r="B96" s="238">
        <v>0</v>
      </c>
      <c r="C96" s="238">
        <v>2</v>
      </c>
      <c r="D96" s="238">
        <v>1</v>
      </c>
      <c r="E96" s="238">
        <v>0</v>
      </c>
      <c r="F96" s="238">
        <v>0</v>
      </c>
      <c r="G96" s="238">
        <v>3</v>
      </c>
      <c r="H96" s="238">
        <v>3</v>
      </c>
      <c r="I96" s="238">
        <v>7</v>
      </c>
      <c r="J96" s="238">
        <v>4</v>
      </c>
      <c r="K96" s="238">
        <v>0</v>
      </c>
      <c r="L96" s="238">
        <v>1</v>
      </c>
      <c r="M96" s="238">
        <v>4</v>
      </c>
      <c r="N96" s="238">
        <v>0</v>
      </c>
      <c r="O96" s="238">
        <v>0</v>
      </c>
      <c r="P96" s="238">
        <v>3</v>
      </c>
      <c r="Q96" s="238" t="s">
        <v>59</v>
      </c>
      <c r="R96" s="72"/>
      <c r="S96" s="72"/>
      <c r="T96" s="72"/>
      <c r="U96" s="72">
        <v>3</v>
      </c>
      <c r="V96" s="72">
        <v>7</v>
      </c>
      <c r="W96" s="72">
        <v>4</v>
      </c>
      <c r="X96" s="72">
        <v>0</v>
      </c>
      <c r="Y96" s="72">
        <v>1</v>
      </c>
      <c r="Z96" s="72">
        <v>0</v>
      </c>
      <c r="AA96" s="72">
        <v>0</v>
      </c>
      <c r="AB96" s="72">
        <v>3</v>
      </c>
      <c r="AC96" s="72">
        <v>0</v>
      </c>
      <c r="AD96" s="72">
        <v>0</v>
      </c>
      <c r="AE96" s="366" t="s">
        <v>193</v>
      </c>
      <c r="AF96" s="300" t="s">
        <v>35</v>
      </c>
      <c r="AG96" s="74"/>
      <c r="AH96" s="74"/>
      <c r="AI96" s="74"/>
      <c r="AJ96" s="74"/>
      <c r="AK96" s="74"/>
      <c r="AL96" s="74"/>
      <c r="AM96" s="74"/>
      <c r="AN96" s="74"/>
      <c r="AO96" s="75"/>
      <c r="AP96" s="75"/>
      <c r="AQ96" s="75"/>
      <c r="AR96" s="75"/>
      <c r="AS96" s="400"/>
      <c r="AT96" s="77"/>
      <c r="AU96" s="278">
        <v>0</v>
      </c>
      <c r="AV96" s="278">
        <v>0</v>
      </c>
      <c r="AW96" s="278">
        <v>0</v>
      </c>
      <c r="AX96" s="278">
        <v>3</v>
      </c>
      <c r="AY96" s="278">
        <v>3</v>
      </c>
      <c r="AZ96" s="278">
        <f>AY96+AX96+AW96+AV96+AU96</f>
        <v>6</v>
      </c>
      <c r="BA96" s="272" t="s">
        <v>184</v>
      </c>
      <c r="BB96" s="123"/>
      <c r="BC96" s="111"/>
      <c r="BD96" s="124"/>
      <c r="BE96" s="94"/>
      <c r="BF96" s="125"/>
      <c r="BG96" s="125"/>
      <c r="BH96" s="125"/>
      <c r="BI96" s="125"/>
      <c r="BJ96" s="125"/>
      <c r="BK96" s="94"/>
      <c r="BL96" s="125"/>
      <c r="BM96" s="125"/>
      <c r="BN96" s="94"/>
      <c r="BO96" s="125"/>
      <c r="BP96" s="125"/>
      <c r="BQ96" s="94"/>
      <c r="BR96" s="125"/>
      <c r="BS96" s="94"/>
      <c r="BT96" s="125"/>
      <c r="BU96" s="94"/>
      <c r="BV96" s="126"/>
      <c r="BW96" s="393"/>
      <c r="BX96" s="117"/>
      <c r="BY96" s="117"/>
      <c r="BZ96" s="127"/>
      <c r="CA96" s="12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</row>
    <row r="97" spans="1:125" s="128" customFormat="1" ht="31.5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72"/>
      <c r="S97" s="72"/>
      <c r="T97" s="72"/>
      <c r="U97" s="72">
        <v>3</v>
      </c>
      <c r="V97" s="72">
        <v>7</v>
      </c>
      <c r="W97" s="72">
        <v>4</v>
      </c>
      <c r="X97" s="72">
        <v>0</v>
      </c>
      <c r="Y97" s="72">
        <v>1</v>
      </c>
      <c r="Z97" s="72">
        <v>0</v>
      </c>
      <c r="AA97" s="72">
        <v>0</v>
      </c>
      <c r="AB97" s="72">
        <v>3</v>
      </c>
      <c r="AC97" s="72">
        <v>0</v>
      </c>
      <c r="AD97" s="72">
        <v>1</v>
      </c>
      <c r="AE97" s="109" t="s">
        <v>155</v>
      </c>
      <c r="AF97" s="300" t="s">
        <v>53</v>
      </c>
      <c r="AG97" s="74"/>
      <c r="AH97" s="74"/>
      <c r="AI97" s="74"/>
      <c r="AJ97" s="74"/>
      <c r="AK97" s="74"/>
      <c r="AL97" s="74"/>
      <c r="AM97" s="74"/>
      <c r="AN97" s="74"/>
      <c r="AO97" s="75"/>
      <c r="AP97" s="75"/>
      <c r="AQ97" s="75"/>
      <c r="AR97" s="75"/>
      <c r="AS97" s="400"/>
      <c r="AT97" s="77"/>
      <c r="AU97" s="277">
        <v>0</v>
      </c>
      <c r="AV97" s="277">
        <v>0</v>
      </c>
      <c r="AW97" s="277">
        <v>0</v>
      </c>
      <c r="AX97" s="277">
        <v>4</v>
      </c>
      <c r="AY97" s="277">
        <v>4</v>
      </c>
      <c r="AZ97" s="277">
        <v>4</v>
      </c>
      <c r="BA97" s="272" t="s">
        <v>184</v>
      </c>
      <c r="BB97" s="123"/>
      <c r="BC97" s="111"/>
      <c r="BD97" s="124"/>
      <c r="BE97" s="94"/>
      <c r="BF97" s="125"/>
      <c r="BG97" s="125"/>
      <c r="BH97" s="125"/>
      <c r="BI97" s="125"/>
      <c r="BJ97" s="125"/>
      <c r="BK97" s="94"/>
      <c r="BL97" s="125"/>
      <c r="BM97" s="125"/>
      <c r="BN97" s="94"/>
      <c r="BO97" s="125"/>
      <c r="BP97" s="125"/>
      <c r="BQ97" s="94"/>
      <c r="BR97" s="125"/>
      <c r="BS97" s="94"/>
      <c r="BT97" s="125"/>
      <c r="BU97" s="94"/>
      <c r="BV97" s="126"/>
      <c r="BW97" s="393"/>
      <c r="BX97" s="117"/>
      <c r="BY97" s="117"/>
      <c r="BZ97" s="127"/>
      <c r="CA97" s="12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</row>
    <row r="98" spans="1:125" s="128" customFormat="1" ht="63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72"/>
      <c r="S98" s="72"/>
      <c r="T98" s="72"/>
      <c r="U98" s="72">
        <v>3</v>
      </c>
      <c r="V98" s="72">
        <v>7</v>
      </c>
      <c r="W98" s="72">
        <v>4</v>
      </c>
      <c r="X98" s="72">
        <v>0</v>
      </c>
      <c r="Y98" s="72">
        <v>2</v>
      </c>
      <c r="Z98" s="72">
        <v>0</v>
      </c>
      <c r="AA98" s="72">
        <v>0</v>
      </c>
      <c r="AB98" s="72">
        <v>0</v>
      </c>
      <c r="AC98" s="72">
        <v>0</v>
      </c>
      <c r="AD98" s="72">
        <v>0</v>
      </c>
      <c r="AE98" s="362" t="s">
        <v>156</v>
      </c>
      <c r="AF98" s="304" t="s">
        <v>54</v>
      </c>
      <c r="AG98" s="74"/>
      <c r="AH98" s="74"/>
      <c r="AI98" s="74"/>
      <c r="AJ98" s="74"/>
      <c r="AK98" s="74"/>
      <c r="AL98" s="74"/>
      <c r="AM98" s="74"/>
      <c r="AN98" s="74"/>
      <c r="AO98" s="75"/>
      <c r="AP98" s="75"/>
      <c r="AQ98" s="75"/>
      <c r="AR98" s="75"/>
      <c r="AS98" s="400"/>
      <c r="AT98" s="77"/>
      <c r="AU98" s="286" t="s">
        <v>55</v>
      </c>
      <c r="AV98" s="278" t="s">
        <v>55</v>
      </c>
      <c r="AW98" s="278" t="s">
        <v>55</v>
      </c>
      <c r="AX98" s="286" t="s">
        <v>55</v>
      </c>
      <c r="AY98" s="286" t="s">
        <v>55</v>
      </c>
      <c r="AZ98" s="286" t="s">
        <v>55</v>
      </c>
      <c r="BA98" s="272" t="s">
        <v>184</v>
      </c>
      <c r="BB98" s="123"/>
      <c r="BC98" s="111"/>
      <c r="BD98" s="124"/>
      <c r="BE98" s="94"/>
      <c r="BF98" s="125"/>
      <c r="BG98" s="125"/>
      <c r="BH98" s="125"/>
      <c r="BI98" s="125"/>
      <c r="BJ98" s="125"/>
      <c r="BK98" s="94"/>
      <c r="BL98" s="125"/>
      <c r="BM98" s="125"/>
      <c r="BN98" s="94"/>
      <c r="BO98" s="125"/>
      <c r="BP98" s="125"/>
      <c r="BQ98" s="94"/>
      <c r="BR98" s="125"/>
      <c r="BS98" s="94"/>
      <c r="BT98" s="125"/>
      <c r="BU98" s="94"/>
      <c r="BV98" s="126"/>
      <c r="BW98" s="393"/>
      <c r="BX98" s="117"/>
      <c r="BY98" s="117"/>
      <c r="BZ98" s="127"/>
      <c r="CA98" s="12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</row>
    <row r="99" spans="1:125" s="128" customFormat="1" ht="31.5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72"/>
      <c r="S99" s="72"/>
      <c r="T99" s="72"/>
      <c r="U99" s="72">
        <v>3</v>
      </c>
      <c r="V99" s="72">
        <v>7</v>
      </c>
      <c r="W99" s="72">
        <v>4</v>
      </c>
      <c r="X99" s="72">
        <v>0</v>
      </c>
      <c r="Y99" s="72">
        <v>2</v>
      </c>
      <c r="Z99" s="72">
        <v>0</v>
      </c>
      <c r="AA99" s="72">
        <v>0</v>
      </c>
      <c r="AB99" s="72">
        <v>0</v>
      </c>
      <c r="AC99" s="72">
        <v>0</v>
      </c>
      <c r="AD99" s="72">
        <v>1</v>
      </c>
      <c r="AE99" s="260" t="s">
        <v>157</v>
      </c>
      <c r="AF99" s="304" t="s">
        <v>53</v>
      </c>
      <c r="AG99" s="74"/>
      <c r="AH99" s="74"/>
      <c r="AI99" s="74"/>
      <c r="AJ99" s="74"/>
      <c r="AK99" s="74"/>
      <c r="AL99" s="74"/>
      <c r="AM99" s="74"/>
      <c r="AN99" s="74"/>
      <c r="AO99" s="75"/>
      <c r="AP99" s="75"/>
      <c r="AQ99" s="75"/>
      <c r="AR99" s="75"/>
      <c r="AS99" s="400"/>
      <c r="AT99" s="77"/>
      <c r="AU99" s="315">
        <v>2</v>
      </c>
      <c r="AV99" s="281">
        <v>2</v>
      </c>
      <c r="AW99" s="281">
        <v>2</v>
      </c>
      <c r="AX99" s="315">
        <v>2</v>
      </c>
      <c r="AY99" s="315">
        <v>2</v>
      </c>
      <c r="AZ99" s="315">
        <v>2</v>
      </c>
      <c r="BA99" s="272" t="s">
        <v>184</v>
      </c>
      <c r="BB99" s="123"/>
      <c r="BC99" s="111"/>
      <c r="BD99" s="124"/>
      <c r="BE99" s="94"/>
      <c r="BF99" s="125"/>
      <c r="BG99" s="125"/>
      <c r="BH99" s="125"/>
      <c r="BI99" s="125"/>
      <c r="BJ99" s="125"/>
      <c r="BK99" s="94"/>
      <c r="BL99" s="125"/>
      <c r="BM99" s="125"/>
      <c r="BN99" s="94"/>
      <c r="BO99" s="125"/>
      <c r="BP99" s="125"/>
      <c r="BQ99" s="94"/>
      <c r="BR99" s="125"/>
      <c r="BS99" s="94"/>
      <c r="BT99" s="125"/>
      <c r="BU99" s="94"/>
      <c r="BV99" s="126"/>
      <c r="BW99" s="393"/>
      <c r="BX99" s="117"/>
      <c r="BY99" s="117"/>
      <c r="BZ99" s="127"/>
      <c r="CA99" s="12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</row>
    <row r="100" spans="1:125" s="128" customFormat="1" ht="63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72"/>
      <c r="S100" s="72"/>
      <c r="T100" s="72"/>
      <c r="U100" s="72">
        <v>3</v>
      </c>
      <c r="V100" s="72">
        <v>7</v>
      </c>
      <c r="W100" s="72">
        <v>4</v>
      </c>
      <c r="X100" s="72">
        <v>0</v>
      </c>
      <c r="Y100" s="72">
        <v>2</v>
      </c>
      <c r="Z100" s="72">
        <v>0</v>
      </c>
      <c r="AA100" s="72">
        <v>0</v>
      </c>
      <c r="AB100" s="72">
        <v>1</v>
      </c>
      <c r="AC100" s="72">
        <v>0</v>
      </c>
      <c r="AD100" s="72">
        <v>0</v>
      </c>
      <c r="AE100" s="365" t="s">
        <v>158</v>
      </c>
      <c r="AF100" s="304" t="s">
        <v>54</v>
      </c>
      <c r="AG100" s="74"/>
      <c r="AH100" s="74"/>
      <c r="AI100" s="74"/>
      <c r="AJ100" s="74"/>
      <c r="AK100" s="74"/>
      <c r="AL100" s="74"/>
      <c r="AM100" s="74"/>
      <c r="AN100" s="74"/>
      <c r="AO100" s="75"/>
      <c r="AP100" s="75"/>
      <c r="AQ100" s="75"/>
      <c r="AR100" s="75"/>
      <c r="AS100" s="400"/>
      <c r="AT100" s="77"/>
      <c r="AU100" s="286" t="s">
        <v>55</v>
      </c>
      <c r="AV100" s="278" t="s">
        <v>55</v>
      </c>
      <c r="AW100" s="278" t="s">
        <v>55</v>
      </c>
      <c r="AX100" s="286" t="s">
        <v>55</v>
      </c>
      <c r="AY100" s="286" t="s">
        <v>55</v>
      </c>
      <c r="AZ100" s="286" t="s">
        <v>55</v>
      </c>
      <c r="BA100" s="272" t="s">
        <v>184</v>
      </c>
      <c r="BB100" s="123"/>
      <c r="BC100" s="111"/>
      <c r="BD100" s="124"/>
      <c r="BE100" s="94"/>
      <c r="BF100" s="125"/>
      <c r="BG100" s="125"/>
      <c r="BH100" s="125"/>
      <c r="BI100" s="125"/>
      <c r="BJ100" s="125"/>
      <c r="BK100" s="94"/>
      <c r="BL100" s="125"/>
      <c r="BM100" s="125"/>
      <c r="BN100" s="94"/>
      <c r="BO100" s="125"/>
      <c r="BP100" s="125"/>
      <c r="BQ100" s="94"/>
      <c r="BR100" s="125"/>
      <c r="BS100" s="94"/>
      <c r="BT100" s="125"/>
      <c r="BU100" s="94"/>
      <c r="BV100" s="126"/>
      <c r="BW100" s="393"/>
      <c r="BX100" s="117"/>
      <c r="BY100" s="117"/>
      <c r="BZ100" s="127"/>
      <c r="CA100" s="12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</row>
    <row r="101" spans="1:125" s="128" customFormat="1" ht="15.75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72"/>
      <c r="S101" s="72"/>
      <c r="T101" s="72"/>
      <c r="U101" s="72">
        <v>3</v>
      </c>
      <c r="V101" s="72">
        <v>7</v>
      </c>
      <c r="W101" s="72">
        <v>4</v>
      </c>
      <c r="X101" s="72">
        <v>0</v>
      </c>
      <c r="Y101" s="72">
        <v>2</v>
      </c>
      <c r="Z101" s="72">
        <v>0</v>
      </c>
      <c r="AA101" s="72">
        <v>0</v>
      </c>
      <c r="AB101" s="72">
        <v>1</v>
      </c>
      <c r="AC101" s="72">
        <v>0</v>
      </c>
      <c r="AD101" s="72">
        <v>1</v>
      </c>
      <c r="AE101" s="93" t="s">
        <v>159</v>
      </c>
      <c r="AF101" s="304" t="s">
        <v>53</v>
      </c>
      <c r="AG101" s="74"/>
      <c r="AH101" s="74"/>
      <c r="AI101" s="74"/>
      <c r="AJ101" s="74"/>
      <c r="AK101" s="74"/>
      <c r="AL101" s="74"/>
      <c r="AM101" s="74"/>
      <c r="AN101" s="74"/>
      <c r="AO101" s="75"/>
      <c r="AP101" s="75"/>
      <c r="AQ101" s="75"/>
      <c r="AR101" s="75"/>
      <c r="AS101" s="400"/>
      <c r="AT101" s="77"/>
      <c r="AU101" s="315">
        <v>4</v>
      </c>
      <c r="AV101" s="281">
        <v>4</v>
      </c>
      <c r="AW101" s="281">
        <v>4</v>
      </c>
      <c r="AX101" s="315">
        <v>5</v>
      </c>
      <c r="AY101" s="315">
        <v>5</v>
      </c>
      <c r="AZ101" s="315">
        <v>5</v>
      </c>
      <c r="BA101" s="272" t="s">
        <v>184</v>
      </c>
      <c r="BB101" s="123"/>
      <c r="BC101" s="111"/>
      <c r="BD101" s="124"/>
      <c r="BE101" s="94"/>
      <c r="BF101" s="125"/>
      <c r="BG101" s="125"/>
      <c r="BH101" s="125"/>
      <c r="BI101" s="125"/>
      <c r="BJ101" s="125"/>
      <c r="BK101" s="94"/>
      <c r="BL101" s="125"/>
      <c r="BM101" s="125"/>
      <c r="BN101" s="94"/>
      <c r="BO101" s="125"/>
      <c r="BP101" s="125"/>
      <c r="BQ101" s="94"/>
      <c r="BR101" s="125"/>
      <c r="BS101" s="94"/>
      <c r="BT101" s="125"/>
      <c r="BU101" s="94"/>
      <c r="BV101" s="126"/>
      <c r="BW101" s="393"/>
      <c r="BX101" s="117"/>
      <c r="BY101" s="117"/>
      <c r="BZ101" s="127"/>
      <c r="CA101" s="12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</row>
    <row r="102" spans="1:125" s="128" customFormat="1" ht="63">
      <c r="A102" s="238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72"/>
      <c r="S102" s="72"/>
      <c r="T102" s="72"/>
      <c r="U102" s="72">
        <v>3</v>
      </c>
      <c r="V102" s="72">
        <v>7</v>
      </c>
      <c r="W102" s="72">
        <v>4</v>
      </c>
      <c r="X102" s="72">
        <v>0</v>
      </c>
      <c r="Y102" s="72">
        <v>2</v>
      </c>
      <c r="Z102" s="72">
        <v>0</v>
      </c>
      <c r="AA102" s="72">
        <v>0</v>
      </c>
      <c r="AB102" s="72">
        <v>2</v>
      </c>
      <c r="AC102" s="72">
        <v>0</v>
      </c>
      <c r="AD102" s="72">
        <v>0</v>
      </c>
      <c r="AE102" s="365" t="s">
        <v>160</v>
      </c>
      <c r="AF102" s="304" t="s">
        <v>54</v>
      </c>
      <c r="AG102" s="74"/>
      <c r="AH102" s="74"/>
      <c r="AI102" s="74"/>
      <c r="AJ102" s="74"/>
      <c r="AK102" s="74"/>
      <c r="AL102" s="74"/>
      <c r="AM102" s="74"/>
      <c r="AN102" s="74"/>
      <c r="AO102" s="75"/>
      <c r="AP102" s="75"/>
      <c r="AQ102" s="75"/>
      <c r="AR102" s="75"/>
      <c r="AS102" s="400"/>
      <c r="AT102" s="77"/>
      <c r="AU102" s="286" t="s">
        <v>55</v>
      </c>
      <c r="AV102" s="278" t="s">
        <v>55</v>
      </c>
      <c r="AW102" s="278" t="s">
        <v>55</v>
      </c>
      <c r="AX102" s="286" t="s">
        <v>55</v>
      </c>
      <c r="AY102" s="286" t="s">
        <v>55</v>
      </c>
      <c r="AZ102" s="286" t="s">
        <v>55</v>
      </c>
      <c r="BA102" s="272" t="s">
        <v>184</v>
      </c>
      <c r="BB102" s="123"/>
      <c r="BC102" s="111"/>
      <c r="BD102" s="124"/>
      <c r="BE102" s="94"/>
      <c r="BF102" s="125"/>
      <c r="BG102" s="125"/>
      <c r="BH102" s="125"/>
      <c r="BI102" s="125"/>
      <c r="BJ102" s="125"/>
      <c r="BK102" s="94"/>
      <c r="BL102" s="125"/>
      <c r="BM102" s="125"/>
      <c r="BN102" s="94"/>
      <c r="BO102" s="125"/>
      <c r="BP102" s="125"/>
      <c r="BQ102" s="94"/>
      <c r="BR102" s="125"/>
      <c r="BS102" s="94"/>
      <c r="BT102" s="125"/>
      <c r="BU102" s="94"/>
      <c r="BV102" s="126"/>
      <c r="BW102" s="393"/>
      <c r="BX102" s="117"/>
      <c r="BY102" s="117"/>
      <c r="BZ102" s="127"/>
      <c r="CA102" s="12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</row>
    <row r="103" spans="1:125" s="128" customFormat="1" ht="31.5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72"/>
      <c r="S103" s="72"/>
      <c r="T103" s="72"/>
      <c r="U103" s="72">
        <v>3</v>
      </c>
      <c r="V103" s="72">
        <v>7</v>
      </c>
      <c r="W103" s="72">
        <v>4</v>
      </c>
      <c r="X103" s="72">
        <v>0</v>
      </c>
      <c r="Y103" s="72">
        <v>2</v>
      </c>
      <c r="Z103" s="72">
        <v>0</v>
      </c>
      <c r="AA103" s="72">
        <v>0</v>
      </c>
      <c r="AB103" s="72">
        <v>2</v>
      </c>
      <c r="AC103" s="72">
        <v>0</v>
      </c>
      <c r="AD103" s="72">
        <v>1</v>
      </c>
      <c r="AE103" s="93" t="s">
        <v>161</v>
      </c>
      <c r="AF103" s="304" t="s">
        <v>53</v>
      </c>
      <c r="AG103" s="74"/>
      <c r="AH103" s="74"/>
      <c r="AI103" s="74"/>
      <c r="AJ103" s="74"/>
      <c r="AK103" s="74"/>
      <c r="AL103" s="74"/>
      <c r="AM103" s="74"/>
      <c r="AN103" s="74"/>
      <c r="AO103" s="75"/>
      <c r="AP103" s="75"/>
      <c r="AQ103" s="75"/>
      <c r="AR103" s="75"/>
      <c r="AS103" s="400"/>
      <c r="AT103" s="77"/>
      <c r="AU103" s="315">
        <v>2</v>
      </c>
      <c r="AV103" s="281">
        <v>2</v>
      </c>
      <c r="AW103" s="281">
        <v>2</v>
      </c>
      <c r="AX103" s="315">
        <v>2</v>
      </c>
      <c r="AY103" s="315">
        <v>2</v>
      </c>
      <c r="AZ103" s="315">
        <v>2</v>
      </c>
      <c r="BA103" s="272" t="s">
        <v>184</v>
      </c>
      <c r="BB103" s="123"/>
      <c r="BC103" s="111"/>
      <c r="BD103" s="124"/>
      <c r="BE103" s="94"/>
      <c r="BF103" s="125"/>
      <c r="BG103" s="125"/>
      <c r="BH103" s="125"/>
      <c r="BI103" s="125"/>
      <c r="BJ103" s="125"/>
      <c r="BK103" s="94"/>
      <c r="BL103" s="125"/>
      <c r="BM103" s="125"/>
      <c r="BN103" s="94"/>
      <c r="BO103" s="125"/>
      <c r="BP103" s="125"/>
      <c r="BQ103" s="94"/>
      <c r="BR103" s="125"/>
      <c r="BS103" s="94"/>
      <c r="BT103" s="125"/>
      <c r="BU103" s="94"/>
      <c r="BV103" s="126"/>
      <c r="BW103" s="393"/>
      <c r="BX103" s="117"/>
      <c r="BY103" s="117"/>
      <c r="BZ103" s="127"/>
      <c r="CA103" s="12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</row>
    <row r="104" spans="1:125" s="128" customFormat="1" ht="52.5" customHeight="1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72"/>
      <c r="S104" s="72"/>
      <c r="T104" s="72"/>
      <c r="U104" s="72">
        <v>3</v>
      </c>
      <c r="V104" s="72">
        <v>7</v>
      </c>
      <c r="W104" s="72">
        <v>5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0</v>
      </c>
      <c r="AD104" s="72">
        <v>0</v>
      </c>
      <c r="AE104" s="167" t="s">
        <v>72</v>
      </c>
      <c r="AF104" s="374" t="s">
        <v>35</v>
      </c>
      <c r="AG104" s="74"/>
      <c r="AH104" s="74"/>
      <c r="AI104" s="74"/>
      <c r="AJ104" s="74"/>
      <c r="AK104" s="74"/>
      <c r="AL104" s="74"/>
      <c r="AM104" s="74"/>
      <c r="AN104" s="74"/>
      <c r="AO104" s="75"/>
      <c r="AP104" s="75"/>
      <c r="AQ104" s="75"/>
      <c r="AR104" s="75"/>
      <c r="AS104" s="400"/>
      <c r="AT104" s="77"/>
      <c r="AU104" s="371">
        <f>AU105+AU111+AU117</f>
        <v>0</v>
      </c>
      <c r="AV104" s="371">
        <f>AV105+AV111+AV117</f>
        <v>0</v>
      </c>
      <c r="AW104" s="371">
        <f>AW105+AW111+AW117</f>
        <v>0</v>
      </c>
      <c r="AX104" s="371">
        <f>AX105+AX111+AX117</f>
        <v>120</v>
      </c>
      <c r="AY104" s="371">
        <f>AY105+AY111+AY117</f>
        <v>300</v>
      </c>
      <c r="AZ104" s="372">
        <f>AY104+AX104+AW104+AV104+AU104</f>
        <v>420</v>
      </c>
      <c r="BA104" s="373" t="s">
        <v>184</v>
      </c>
      <c r="BB104" s="123"/>
      <c r="BC104" s="111"/>
      <c r="BD104" s="124"/>
      <c r="BE104" s="94"/>
      <c r="BF104" s="125"/>
      <c r="BG104" s="125"/>
      <c r="BH104" s="125"/>
      <c r="BI104" s="125"/>
      <c r="BJ104" s="125"/>
      <c r="BK104" s="94"/>
      <c r="BL104" s="125"/>
      <c r="BM104" s="125"/>
      <c r="BN104" s="94"/>
      <c r="BO104" s="125"/>
      <c r="BP104" s="125"/>
      <c r="BQ104" s="94"/>
      <c r="BR104" s="125"/>
      <c r="BS104" s="94"/>
      <c r="BT104" s="125"/>
      <c r="BU104" s="94"/>
      <c r="BV104" s="126"/>
      <c r="BW104" s="393"/>
      <c r="BX104" s="117"/>
      <c r="BY104" s="117"/>
      <c r="BZ104" s="127"/>
      <c r="CA104" s="12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</row>
    <row r="105" spans="1:125" s="128" customFormat="1" ht="31.5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72"/>
      <c r="S105" s="72"/>
      <c r="T105" s="72"/>
      <c r="U105" s="72">
        <v>3</v>
      </c>
      <c r="V105" s="72">
        <v>7</v>
      </c>
      <c r="W105" s="72">
        <v>5</v>
      </c>
      <c r="X105" s="72">
        <v>0</v>
      </c>
      <c r="Y105" s="72">
        <v>1</v>
      </c>
      <c r="Z105" s="72">
        <v>0</v>
      </c>
      <c r="AA105" s="72">
        <v>0</v>
      </c>
      <c r="AB105" s="72">
        <v>0</v>
      </c>
      <c r="AC105" s="72">
        <v>0</v>
      </c>
      <c r="AD105" s="72">
        <v>0</v>
      </c>
      <c r="AE105" s="362" t="s">
        <v>162</v>
      </c>
      <c r="AF105" s="300" t="s">
        <v>35</v>
      </c>
      <c r="AG105" s="74"/>
      <c r="AH105" s="74"/>
      <c r="AI105" s="74"/>
      <c r="AJ105" s="74"/>
      <c r="AK105" s="74"/>
      <c r="AL105" s="74"/>
      <c r="AM105" s="74"/>
      <c r="AN105" s="74"/>
      <c r="AO105" s="75"/>
      <c r="AP105" s="75"/>
      <c r="AQ105" s="75"/>
      <c r="AR105" s="75"/>
      <c r="AS105" s="400"/>
      <c r="AT105" s="77"/>
      <c r="AU105" s="278">
        <f>SUM(AU107,AU109)</f>
        <v>0</v>
      </c>
      <c r="AV105" s="278">
        <f>SUM(AV107,AV109)</f>
        <v>0</v>
      </c>
      <c r="AW105" s="278">
        <f>SUM(AW107,AW109)</f>
        <v>0</v>
      </c>
      <c r="AX105" s="278">
        <f>SUM(AX107,AX109)</f>
        <v>0</v>
      </c>
      <c r="AY105" s="278">
        <f>SUM(AY107,AY109)</f>
        <v>150</v>
      </c>
      <c r="AZ105" s="279">
        <f>AY105+AX105+AW105+AV105+AU105</f>
        <v>150</v>
      </c>
      <c r="BA105" s="272" t="s">
        <v>184</v>
      </c>
      <c r="BB105" s="123"/>
      <c r="BC105" s="111"/>
      <c r="BD105" s="124"/>
      <c r="BE105" s="94"/>
      <c r="BF105" s="125"/>
      <c r="BG105" s="125"/>
      <c r="BH105" s="125"/>
      <c r="BI105" s="125"/>
      <c r="BJ105" s="125"/>
      <c r="BK105" s="94"/>
      <c r="BL105" s="125"/>
      <c r="BM105" s="125"/>
      <c r="BN105" s="94"/>
      <c r="BO105" s="125"/>
      <c r="BP105" s="125"/>
      <c r="BQ105" s="94"/>
      <c r="BR105" s="125"/>
      <c r="BS105" s="94"/>
      <c r="BT105" s="125"/>
      <c r="BU105" s="94"/>
      <c r="BV105" s="126"/>
      <c r="BW105" s="393"/>
      <c r="BX105" s="117"/>
      <c r="BY105" s="117"/>
      <c r="BZ105" s="127"/>
      <c r="CA105" s="12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</row>
    <row r="106" spans="1:125" s="128" customFormat="1" ht="31.5">
      <c r="A106" s="329"/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72"/>
      <c r="S106" s="72"/>
      <c r="T106" s="72"/>
      <c r="U106" s="72">
        <v>3</v>
      </c>
      <c r="V106" s="72">
        <v>7</v>
      </c>
      <c r="W106" s="72">
        <v>5</v>
      </c>
      <c r="X106" s="72">
        <v>0</v>
      </c>
      <c r="Y106" s="72">
        <v>1</v>
      </c>
      <c r="Z106" s="72">
        <v>0</v>
      </c>
      <c r="AA106" s="72">
        <v>0</v>
      </c>
      <c r="AB106" s="72">
        <v>0</v>
      </c>
      <c r="AC106" s="72">
        <v>0</v>
      </c>
      <c r="AD106" s="72">
        <v>1</v>
      </c>
      <c r="AE106" s="260" t="s">
        <v>163</v>
      </c>
      <c r="AF106" s="300" t="s">
        <v>50</v>
      </c>
      <c r="AG106" s="74"/>
      <c r="AH106" s="74"/>
      <c r="AI106" s="74"/>
      <c r="AJ106" s="74"/>
      <c r="AK106" s="74"/>
      <c r="AL106" s="74"/>
      <c r="AM106" s="74"/>
      <c r="AN106" s="74"/>
      <c r="AO106" s="75"/>
      <c r="AP106" s="75"/>
      <c r="AQ106" s="75"/>
      <c r="AR106" s="75"/>
      <c r="AS106" s="400"/>
      <c r="AT106" s="77"/>
      <c r="AU106" s="277">
        <v>0</v>
      </c>
      <c r="AV106" s="277">
        <v>0</v>
      </c>
      <c r="AW106" s="277">
        <v>0</v>
      </c>
      <c r="AX106" s="277">
        <v>0</v>
      </c>
      <c r="AY106" s="277">
        <v>2</v>
      </c>
      <c r="AZ106" s="277">
        <v>2</v>
      </c>
      <c r="BA106" s="272" t="s">
        <v>184</v>
      </c>
      <c r="BB106" s="123"/>
      <c r="BC106" s="111"/>
      <c r="BD106" s="124"/>
      <c r="BE106" s="94"/>
      <c r="BF106" s="125"/>
      <c r="BG106" s="125"/>
      <c r="BH106" s="125"/>
      <c r="BI106" s="125"/>
      <c r="BJ106" s="125"/>
      <c r="BK106" s="94"/>
      <c r="BL106" s="125"/>
      <c r="BM106" s="125"/>
      <c r="BN106" s="94"/>
      <c r="BO106" s="125"/>
      <c r="BP106" s="125"/>
      <c r="BQ106" s="94"/>
      <c r="BR106" s="125"/>
      <c r="BS106" s="94"/>
      <c r="BT106" s="125"/>
      <c r="BU106" s="94"/>
      <c r="BV106" s="126"/>
      <c r="BW106" s="393"/>
      <c r="BX106" s="117"/>
      <c r="BY106" s="117"/>
      <c r="BZ106" s="127"/>
      <c r="CA106" s="12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</row>
    <row r="107" spans="1:125" s="128" customFormat="1" ht="31.5">
      <c r="A107" s="330"/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265"/>
      <c r="S107" s="72"/>
      <c r="T107" s="72"/>
      <c r="U107" s="72">
        <v>3</v>
      </c>
      <c r="V107" s="72">
        <v>7</v>
      </c>
      <c r="W107" s="72">
        <v>5</v>
      </c>
      <c r="X107" s="72">
        <v>0</v>
      </c>
      <c r="Y107" s="72">
        <v>1</v>
      </c>
      <c r="Z107" s="72">
        <v>0</v>
      </c>
      <c r="AA107" s="72">
        <v>0</v>
      </c>
      <c r="AB107" s="72">
        <v>1</v>
      </c>
      <c r="AC107" s="72">
        <v>0</v>
      </c>
      <c r="AD107" s="72">
        <v>0</v>
      </c>
      <c r="AE107" s="367" t="s">
        <v>164</v>
      </c>
      <c r="AF107" s="300" t="s">
        <v>35</v>
      </c>
      <c r="AG107" s="74"/>
      <c r="AH107" s="74"/>
      <c r="AI107" s="74"/>
      <c r="AJ107" s="74"/>
      <c r="AK107" s="74"/>
      <c r="AL107" s="74"/>
      <c r="AM107" s="74"/>
      <c r="AN107" s="74"/>
      <c r="AO107" s="75"/>
      <c r="AP107" s="75"/>
      <c r="AQ107" s="75"/>
      <c r="AR107" s="75"/>
      <c r="AS107" s="400"/>
      <c r="AT107" s="77"/>
      <c r="AU107" s="278">
        <v>0</v>
      </c>
      <c r="AV107" s="278">
        <v>0</v>
      </c>
      <c r="AW107" s="278">
        <v>0</v>
      </c>
      <c r="AX107" s="278">
        <v>0</v>
      </c>
      <c r="AY107" s="278">
        <v>100</v>
      </c>
      <c r="AZ107" s="279">
        <f>AY107+AX107+AW107+AV107+AU107</f>
        <v>100</v>
      </c>
      <c r="BA107" s="272" t="s">
        <v>184</v>
      </c>
      <c r="BB107" s="123"/>
      <c r="BC107" s="111"/>
      <c r="BD107" s="124"/>
      <c r="BE107" s="94"/>
      <c r="BF107" s="125"/>
      <c r="BG107" s="125"/>
      <c r="BH107" s="125"/>
      <c r="BI107" s="125"/>
      <c r="BJ107" s="125"/>
      <c r="BK107" s="94"/>
      <c r="BL107" s="125"/>
      <c r="BM107" s="125"/>
      <c r="BN107" s="94"/>
      <c r="BO107" s="125"/>
      <c r="BP107" s="125"/>
      <c r="BQ107" s="94"/>
      <c r="BR107" s="125"/>
      <c r="BS107" s="94"/>
      <c r="BT107" s="125"/>
      <c r="BU107" s="94"/>
      <c r="BV107" s="126"/>
      <c r="BW107" s="393"/>
      <c r="BX107" s="117"/>
      <c r="BY107" s="117"/>
      <c r="BZ107" s="127"/>
      <c r="CA107" s="12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</row>
    <row r="108" spans="1:125" s="128" customFormat="1" ht="31.5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72"/>
      <c r="S108" s="72"/>
      <c r="T108" s="72"/>
      <c r="U108" s="72">
        <v>3</v>
      </c>
      <c r="V108" s="72">
        <v>7</v>
      </c>
      <c r="W108" s="72">
        <v>5</v>
      </c>
      <c r="X108" s="72">
        <v>0</v>
      </c>
      <c r="Y108" s="72">
        <v>1</v>
      </c>
      <c r="Z108" s="72">
        <v>0</v>
      </c>
      <c r="AA108" s="72">
        <v>0</v>
      </c>
      <c r="AB108" s="72">
        <v>1</v>
      </c>
      <c r="AC108" s="72">
        <v>0</v>
      </c>
      <c r="AD108" s="72">
        <v>1</v>
      </c>
      <c r="AE108" s="260" t="s">
        <v>163</v>
      </c>
      <c r="AF108" s="300" t="s">
        <v>50</v>
      </c>
      <c r="AG108" s="74"/>
      <c r="AH108" s="74"/>
      <c r="AI108" s="74"/>
      <c r="AJ108" s="74"/>
      <c r="AK108" s="74"/>
      <c r="AL108" s="74"/>
      <c r="AM108" s="74"/>
      <c r="AN108" s="74"/>
      <c r="AO108" s="75"/>
      <c r="AP108" s="75"/>
      <c r="AQ108" s="75"/>
      <c r="AR108" s="75"/>
      <c r="AS108" s="400"/>
      <c r="AT108" s="77"/>
      <c r="AU108" s="277">
        <v>0</v>
      </c>
      <c r="AV108" s="277">
        <v>0</v>
      </c>
      <c r="AW108" s="277">
        <v>0</v>
      </c>
      <c r="AX108" s="277">
        <v>0</v>
      </c>
      <c r="AY108" s="277">
        <v>1</v>
      </c>
      <c r="AZ108" s="274">
        <v>1</v>
      </c>
      <c r="BA108" s="272" t="s">
        <v>184</v>
      </c>
      <c r="BB108" s="123"/>
      <c r="BC108" s="111"/>
      <c r="BD108" s="124"/>
      <c r="BE108" s="94"/>
      <c r="BF108" s="125"/>
      <c r="BG108" s="125"/>
      <c r="BH108" s="125"/>
      <c r="BI108" s="125"/>
      <c r="BJ108" s="125"/>
      <c r="BK108" s="94"/>
      <c r="BL108" s="125"/>
      <c r="BM108" s="125"/>
      <c r="BN108" s="94"/>
      <c r="BO108" s="125"/>
      <c r="BP108" s="125"/>
      <c r="BQ108" s="94"/>
      <c r="BR108" s="125"/>
      <c r="BS108" s="94"/>
      <c r="BT108" s="125"/>
      <c r="BU108" s="94"/>
      <c r="BV108" s="126"/>
      <c r="BW108" s="393"/>
      <c r="BX108" s="117"/>
      <c r="BY108" s="117"/>
      <c r="BZ108" s="127"/>
      <c r="CA108" s="12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</row>
    <row r="109" spans="1:125" s="128" customFormat="1" ht="47.25">
      <c r="A109" s="238"/>
      <c r="B109" s="238"/>
      <c r="C109" s="238"/>
      <c r="D109" s="240"/>
      <c r="E109" s="240"/>
      <c r="F109" s="240"/>
      <c r="G109" s="240"/>
      <c r="H109" s="240"/>
      <c r="I109" s="238"/>
      <c r="J109" s="238"/>
      <c r="K109" s="238"/>
      <c r="L109" s="238"/>
      <c r="M109" s="238"/>
      <c r="N109" s="238"/>
      <c r="O109" s="238"/>
      <c r="P109" s="238"/>
      <c r="Q109" s="238"/>
      <c r="R109" s="72"/>
      <c r="S109" s="72"/>
      <c r="T109" s="72"/>
      <c r="U109" s="72">
        <v>3</v>
      </c>
      <c r="V109" s="72">
        <v>7</v>
      </c>
      <c r="W109" s="72">
        <v>5</v>
      </c>
      <c r="X109" s="72">
        <v>0</v>
      </c>
      <c r="Y109" s="72">
        <v>1</v>
      </c>
      <c r="Z109" s="72">
        <v>0</v>
      </c>
      <c r="AA109" s="72">
        <v>0</v>
      </c>
      <c r="AB109" s="72">
        <v>2</v>
      </c>
      <c r="AC109" s="72">
        <v>0</v>
      </c>
      <c r="AD109" s="72">
        <v>0</v>
      </c>
      <c r="AE109" s="368" t="s">
        <v>180</v>
      </c>
      <c r="AF109" s="300" t="s">
        <v>35</v>
      </c>
      <c r="AG109" s="74"/>
      <c r="AH109" s="74"/>
      <c r="AI109" s="74"/>
      <c r="AJ109" s="74"/>
      <c r="AK109" s="74"/>
      <c r="AL109" s="74"/>
      <c r="AM109" s="74"/>
      <c r="AN109" s="74"/>
      <c r="AO109" s="75"/>
      <c r="AP109" s="75"/>
      <c r="AQ109" s="75"/>
      <c r="AR109" s="75"/>
      <c r="AS109" s="400"/>
      <c r="AT109" s="77"/>
      <c r="AU109" s="278">
        <v>0</v>
      </c>
      <c r="AV109" s="278">
        <v>0</v>
      </c>
      <c r="AW109" s="278">
        <v>0</v>
      </c>
      <c r="AX109" s="278">
        <v>0</v>
      </c>
      <c r="AY109" s="278">
        <v>50</v>
      </c>
      <c r="AZ109" s="279">
        <f>AY109+AX109+AW109+AV109+AU109</f>
        <v>50</v>
      </c>
      <c r="BA109" s="272" t="s">
        <v>184</v>
      </c>
      <c r="BB109" s="123"/>
      <c r="BC109" s="111"/>
      <c r="BD109" s="124"/>
      <c r="BE109" s="94"/>
      <c r="BF109" s="125"/>
      <c r="BG109" s="125"/>
      <c r="BH109" s="125"/>
      <c r="BI109" s="125"/>
      <c r="BJ109" s="125"/>
      <c r="BK109" s="94"/>
      <c r="BL109" s="125"/>
      <c r="BM109" s="125"/>
      <c r="BN109" s="94"/>
      <c r="BO109" s="125"/>
      <c r="BP109" s="125"/>
      <c r="BQ109" s="94"/>
      <c r="BR109" s="125"/>
      <c r="BS109" s="94"/>
      <c r="BT109" s="125"/>
      <c r="BU109" s="94"/>
      <c r="BV109" s="126"/>
      <c r="BW109" s="393"/>
      <c r="BX109" s="117"/>
      <c r="BY109" s="117"/>
      <c r="BZ109" s="127"/>
      <c r="CA109" s="12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</row>
    <row r="110" spans="1:125" s="128" customFormat="1" ht="31.5">
      <c r="A110" s="238"/>
      <c r="B110" s="238"/>
      <c r="C110" s="238"/>
      <c r="D110" s="240"/>
      <c r="E110" s="240"/>
      <c r="F110" s="240"/>
      <c r="G110" s="240"/>
      <c r="H110" s="240"/>
      <c r="I110" s="238"/>
      <c r="J110" s="238"/>
      <c r="K110" s="238"/>
      <c r="L110" s="238"/>
      <c r="M110" s="238"/>
      <c r="N110" s="238"/>
      <c r="O110" s="238"/>
      <c r="P110" s="238"/>
      <c r="Q110" s="238"/>
      <c r="R110" s="72"/>
      <c r="S110" s="72"/>
      <c r="T110" s="72"/>
      <c r="U110" s="72">
        <v>3</v>
      </c>
      <c r="V110" s="72">
        <v>7</v>
      </c>
      <c r="W110" s="72">
        <v>5</v>
      </c>
      <c r="X110" s="72">
        <v>0</v>
      </c>
      <c r="Y110" s="72">
        <v>1</v>
      </c>
      <c r="Z110" s="72">
        <v>0</v>
      </c>
      <c r="AA110" s="72">
        <v>0</v>
      </c>
      <c r="AB110" s="72">
        <v>2</v>
      </c>
      <c r="AC110" s="72">
        <v>0</v>
      </c>
      <c r="AD110" s="72">
        <v>1</v>
      </c>
      <c r="AE110" s="260" t="s">
        <v>163</v>
      </c>
      <c r="AF110" s="300" t="s">
        <v>50</v>
      </c>
      <c r="AG110" s="74"/>
      <c r="AH110" s="74"/>
      <c r="AI110" s="74"/>
      <c r="AJ110" s="74"/>
      <c r="AK110" s="74"/>
      <c r="AL110" s="74"/>
      <c r="AM110" s="74"/>
      <c r="AN110" s="74"/>
      <c r="AO110" s="75"/>
      <c r="AP110" s="75"/>
      <c r="AQ110" s="75"/>
      <c r="AR110" s="75"/>
      <c r="AS110" s="400"/>
      <c r="AT110" s="77"/>
      <c r="AU110" s="277">
        <v>0</v>
      </c>
      <c r="AV110" s="277">
        <v>0</v>
      </c>
      <c r="AW110" s="277">
        <v>0</v>
      </c>
      <c r="AX110" s="277">
        <v>0</v>
      </c>
      <c r="AY110" s="277">
        <v>1</v>
      </c>
      <c r="AZ110" s="274">
        <v>1</v>
      </c>
      <c r="BA110" s="272" t="s">
        <v>184</v>
      </c>
      <c r="BB110" s="123"/>
      <c r="BC110" s="111"/>
      <c r="BD110" s="124"/>
      <c r="BE110" s="94"/>
      <c r="BF110" s="125"/>
      <c r="BG110" s="125"/>
      <c r="BH110" s="125"/>
      <c r="BI110" s="125"/>
      <c r="BJ110" s="125"/>
      <c r="BK110" s="94"/>
      <c r="BL110" s="125"/>
      <c r="BM110" s="125"/>
      <c r="BN110" s="94"/>
      <c r="BO110" s="125"/>
      <c r="BP110" s="125"/>
      <c r="BQ110" s="94"/>
      <c r="BR110" s="125"/>
      <c r="BS110" s="94"/>
      <c r="BT110" s="125"/>
      <c r="BU110" s="94"/>
      <c r="BV110" s="126"/>
      <c r="BW110" s="393"/>
      <c r="BX110" s="117"/>
      <c r="BY110" s="117"/>
      <c r="BZ110" s="127"/>
      <c r="CA110" s="12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</row>
    <row r="111" spans="1:125" s="128" customFormat="1" ht="31.5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72"/>
      <c r="S111" s="72"/>
      <c r="T111" s="72"/>
      <c r="U111" s="72">
        <v>3</v>
      </c>
      <c r="V111" s="72">
        <v>7</v>
      </c>
      <c r="W111" s="72">
        <v>5</v>
      </c>
      <c r="X111" s="72">
        <v>0</v>
      </c>
      <c r="Y111" s="72">
        <v>2</v>
      </c>
      <c r="Z111" s="72">
        <v>0</v>
      </c>
      <c r="AA111" s="72">
        <v>0</v>
      </c>
      <c r="AB111" s="72">
        <v>0</v>
      </c>
      <c r="AC111" s="72">
        <v>0</v>
      </c>
      <c r="AD111" s="72">
        <v>0</v>
      </c>
      <c r="AE111" s="363" t="s">
        <v>73</v>
      </c>
      <c r="AF111" s="300" t="s">
        <v>35</v>
      </c>
      <c r="AG111" s="74"/>
      <c r="AH111" s="74"/>
      <c r="AI111" s="74"/>
      <c r="AJ111" s="74"/>
      <c r="AK111" s="74"/>
      <c r="AL111" s="74"/>
      <c r="AM111" s="74"/>
      <c r="AN111" s="74"/>
      <c r="AO111" s="75"/>
      <c r="AP111" s="75"/>
      <c r="AQ111" s="75"/>
      <c r="AR111" s="75"/>
      <c r="AS111" s="400"/>
      <c r="AT111" s="77"/>
      <c r="AU111" s="311">
        <f>AU113</f>
        <v>0</v>
      </c>
      <c r="AV111" s="311">
        <f>AV113</f>
        <v>0</v>
      </c>
      <c r="AW111" s="311">
        <f>AW113</f>
        <v>0</v>
      </c>
      <c r="AX111" s="311">
        <f>AX113</f>
        <v>120</v>
      </c>
      <c r="AY111" s="311">
        <v>50</v>
      </c>
      <c r="AZ111" s="312">
        <f>SUM(AZ113,AZ115)</f>
        <v>170</v>
      </c>
      <c r="BA111" s="272" t="s">
        <v>184</v>
      </c>
      <c r="BB111" s="123"/>
      <c r="BC111" s="111"/>
      <c r="BD111" s="124"/>
      <c r="BE111" s="94"/>
      <c r="BF111" s="125"/>
      <c r="BG111" s="125"/>
      <c r="BH111" s="125"/>
      <c r="BI111" s="125"/>
      <c r="BJ111" s="125"/>
      <c r="BK111" s="94"/>
      <c r="BL111" s="125"/>
      <c r="BM111" s="125"/>
      <c r="BN111" s="94"/>
      <c r="BO111" s="125"/>
      <c r="BP111" s="125"/>
      <c r="BQ111" s="94"/>
      <c r="BR111" s="125"/>
      <c r="BS111" s="94"/>
      <c r="BT111" s="125"/>
      <c r="BU111" s="94"/>
      <c r="BV111" s="126"/>
      <c r="BW111" s="393"/>
      <c r="BX111" s="117"/>
      <c r="BY111" s="117"/>
      <c r="BZ111" s="127"/>
      <c r="CA111" s="12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</row>
    <row r="112" spans="1:125" s="128" customFormat="1" ht="48" customHeight="1">
      <c r="A112" s="238"/>
      <c r="B112" s="238"/>
      <c r="C112" s="238"/>
      <c r="D112" s="329"/>
      <c r="E112" s="329"/>
      <c r="F112" s="329"/>
      <c r="G112" s="329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72"/>
      <c r="S112" s="72"/>
      <c r="T112" s="72"/>
      <c r="U112" s="72">
        <v>3</v>
      </c>
      <c r="V112" s="72">
        <v>7</v>
      </c>
      <c r="W112" s="72">
        <v>5</v>
      </c>
      <c r="X112" s="72">
        <v>0</v>
      </c>
      <c r="Y112" s="72">
        <v>2</v>
      </c>
      <c r="Z112" s="72">
        <v>0</v>
      </c>
      <c r="AA112" s="72">
        <v>0</v>
      </c>
      <c r="AB112" s="72">
        <v>0</v>
      </c>
      <c r="AC112" s="72">
        <v>0</v>
      </c>
      <c r="AD112" s="72">
        <v>1</v>
      </c>
      <c r="AE112" s="93" t="s">
        <v>141</v>
      </c>
      <c r="AF112" s="300" t="s">
        <v>50</v>
      </c>
      <c r="AG112" s="74"/>
      <c r="AH112" s="74"/>
      <c r="AI112" s="74"/>
      <c r="AJ112" s="74"/>
      <c r="AK112" s="74"/>
      <c r="AL112" s="74"/>
      <c r="AM112" s="74"/>
      <c r="AN112" s="74"/>
      <c r="AO112" s="75"/>
      <c r="AP112" s="75"/>
      <c r="AQ112" s="75"/>
      <c r="AR112" s="75"/>
      <c r="AS112" s="400"/>
      <c r="AT112" s="77"/>
      <c r="AU112" s="281">
        <v>0</v>
      </c>
      <c r="AV112" s="281">
        <v>0</v>
      </c>
      <c r="AW112" s="281">
        <v>0</v>
      </c>
      <c r="AX112" s="281">
        <v>1</v>
      </c>
      <c r="AY112" s="281">
        <v>1</v>
      </c>
      <c r="AZ112" s="274">
        <v>1</v>
      </c>
      <c r="BA112" s="272" t="s">
        <v>184</v>
      </c>
      <c r="BB112" s="123"/>
      <c r="BC112" s="111"/>
      <c r="BD112" s="124"/>
      <c r="BE112" s="94"/>
      <c r="BF112" s="125"/>
      <c r="BG112" s="125"/>
      <c r="BH112" s="125"/>
      <c r="BI112" s="125"/>
      <c r="BJ112" s="125"/>
      <c r="BK112" s="94"/>
      <c r="BL112" s="125"/>
      <c r="BM112" s="125"/>
      <c r="BN112" s="94"/>
      <c r="BO112" s="125"/>
      <c r="BP112" s="125"/>
      <c r="BQ112" s="94"/>
      <c r="BR112" s="125"/>
      <c r="BS112" s="94"/>
      <c r="BT112" s="125"/>
      <c r="BU112" s="94"/>
      <c r="BV112" s="126"/>
      <c r="BW112" s="393"/>
      <c r="BX112" s="117"/>
      <c r="BY112" s="117"/>
      <c r="BZ112" s="127"/>
      <c r="CA112" s="12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</row>
    <row r="113" spans="1:125" s="128" customFormat="1" ht="47.25">
      <c r="A113" s="334"/>
      <c r="B113" s="334"/>
      <c r="C113" s="377"/>
      <c r="D113" s="332"/>
      <c r="E113" s="332"/>
      <c r="F113" s="332"/>
      <c r="G113" s="332"/>
      <c r="H113" s="378"/>
      <c r="I113" s="334"/>
      <c r="J113" s="334"/>
      <c r="K113" s="238"/>
      <c r="L113" s="238"/>
      <c r="M113" s="238"/>
      <c r="N113" s="238"/>
      <c r="O113" s="238"/>
      <c r="P113" s="238"/>
      <c r="Q113" s="238"/>
      <c r="R113" s="72"/>
      <c r="S113" s="72"/>
      <c r="T113" s="72"/>
      <c r="U113" s="72">
        <v>3</v>
      </c>
      <c r="V113" s="72">
        <v>7</v>
      </c>
      <c r="W113" s="72">
        <v>5</v>
      </c>
      <c r="X113" s="72">
        <v>0</v>
      </c>
      <c r="Y113" s="72">
        <v>2</v>
      </c>
      <c r="Z113" s="72">
        <v>0</v>
      </c>
      <c r="AA113" s="72">
        <v>0</v>
      </c>
      <c r="AB113" s="72">
        <v>1</v>
      </c>
      <c r="AC113" s="72">
        <v>0</v>
      </c>
      <c r="AD113" s="72">
        <v>0</v>
      </c>
      <c r="AE113" s="367" t="s">
        <v>194</v>
      </c>
      <c r="AF113" s="300" t="s">
        <v>35</v>
      </c>
      <c r="AG113" s="74"/>
      <c r="AH113" s="74"/>
      <c r="AI113" s="74"/>
      <c r="AJ113" s="74"/>
      <c r="AK113" s="74"/>
      <c r="AL113" s="74"/>
      <c r="AM113" s="74"/>
      <c r="AN113" s="74"/>
      <c r="AO113" s="75"/>
      <c r="AP113" s="75"/>
      <c r="AQ113" s="75"/>
      <c r="AR113" s="75"/>
      <c r="AS113" s="400"/>
      <c r="AT113" s="77"/>
      <c r="AU113" s="311">
        <v>0</v>
      </c>
      <c r="AV113" s="311">
        <v>0</v>
      </c>
      <c r="AW113" s="311">
        <v>0</v>
      </c>
      <c r="AX113" s="311">
        <v>120</v>
      </c>
      <c r="AY113" s="311">
        <v>0</v>
      </c>
      <c r="AZ113" s="311">
        <v>120</v>
      </c>
      <c r="BA113" s="272" t="s">
        <v>202</v>
      </c>
      <c r="BB113" s="123"/>
      <c r="BC113" s="111"/>
      <c r="BD113" s="124"/>
      <c r="BE113" s="94"/>
      <c r="BF113" s="125"/>
      <c r="BG113" s="125"/>
      <c r="BH113" s="125"/>
      <c r="BI113" s="125"/>
      <c r="BJ113" s="125"/>
      <c r="BK113" s="94"/>
      <c r="BL113" s="125"/>
      <c r="BM113" s="125"/>
      <c r="BN113" s="94"/>
      <c r="BO113" s="125"/>
      <c r="BP113" s="125"/>
      <c r="BQ113" s="94"/>
      <c r="BR113" s="125"/>
      <c r="BS113" s="94"/>
      <c r="BT113" s="125"/>
      <c r="BU113" s="94"/>
      <c r="BV113" s="126"/>
      <c r="BW113" s="393"/>
      <c r="BX113" s="117"/>
      <c r="BY113" s="117"/>
      <c r="BZ113" s="127"/>
      <c r="CA113" s="12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</row>
    <row r="114" spans="1:125" s="128" customFormat="1" ht="31.5">
      <c r="A114" s="331"/>
      <c r="B114" s="331"/>
      <c r="C114" s="331"/>
      <c r="D114" s="331"/>
      <c r="E114" s="331"/>
      <c r="F114" s="331"/>
      <c r="G114" s="331"/>
      <c r="H114" s="331"/>
      <c r="I114" s="331"/>
      <c r="J114" s="331"/>
      <c r="K114" s="238"/>
      <c r="L114" s="238"/>
      <c r="M114" s="238"/>
      <c r="N114" s="238"/>
      <c r="O114" s="238"/>
      <c r="P114" s="238"/>
      <c r="Q114" s="238"/>
      <c r="R114" s="72"/>
      <c r="S114" s="72"/>
      <c r="T114" s="72"/>
      <c r="U114" s="72">
        <v>3</v>
      </c>
      <c r="V114" s="72">
        <v>7</v>
      </c>
      <c r="W114" s="72">
        <v>5</v>
      </c>
      <c r="X114" s="72">
        <v>0</v>
      </c>
      <c r="Y114" s="72">
        <v>2</v>
      </c>
      <c r="Z114" s="72">
        <v>0</v>
      </c>
      <c r="AA114" s="72">
        <v>0</v>
      </c>
      <c r="AB114" s="72">
        <v>1</v>
      </c>
      <c r="AC114" s="72">
        <v>0</v>
      </c>
      <c r="AD114" s="72">
        <v>1</v>
      </c>
      <c r="AE114" s="259" t="s">
        <v>140</v>
      </c>
      <c r="AF114" s="300" t="s">
        <v>50</v>
      </c>
      <c r="AG114" s="74"/>
      <c r="AH114" s="74"/>
      <c r="AI114" s="74"/>
      <c r="AJ114" s="74"/>
      <c r="AK114" s="74"/>
      <c r="AL114" s="74"/>
      <c r="AM114" s="74"/>
      <c r="AN114" s="74"/>
      <c r="AO114" s="75"/>
      <c r="AP114" s="75"/>
      <c r="AQ114" s="75"/>
      <c r="AR114" s="75"/>
      <c r="AS114" s="400"/>
      <c r="AT114" s="77"/>
      <c r="AU114" s="277">
        <v>0</v>
      </c>
      <c r="AV114" s="277">
        <v>0</v>
      </c>
      <c r="AW114" s="277">
        <v>0</v>
      </c>
      <c r="AX114" s="277">
        <v>1</v>
      </c>
      <c r="AY114" s="277">
        <v>0</v>
      </c>
      <c r="AZ114" s="274">
        <v>1</v>
      </c>
      <c r="BA114" s="272" t="s">
        <v>202</v>
      </c>
      <c r="BB114" s="123"/>
      <c r="BC114" s="111"/>
      <c r="BD114" s="124"/>
      <c r="BE114" s="94"/>
      <c r="BF114" s="125"/>
      <c r="BG114" s="125"/>
      <c r="BH114" s="125"/>
      <c r="BI114" s="125"/>
      <c r="BJ114" s="125"/>
      <c r="BK114" s="94"/>
      <c r="BL114" s="125"/>
      <c r="BM114" s="125"/>
      <c r="BN114" s="94"/>
      <c r="BO114" s="125"/>
      <c r="BP114" s="125"/>
      <c r="BQ114" s="94"/>
      <c r="BR114" s="125"/>
      <c r="BS114" s="94"/>
      <c r="BT114" s="125"/>
      <c r="BU114" s="94"/>
      <c r="BV114" s="126"/>
      <c r="BW114" s="393"/>
      <c r="BX114" s="117"/>
      <c r="BY114" s="117"/>
      <c r="BZ114" s="127"/>
      <c r="CA114" s="12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</row>
    <row r="115" spans="1:125" s="128" customFormat="1" ht="47.25">
      <c r="A115" s="238"/>
      <c r="B115" s="238"/>
      <c r="C115" s="238"/>
      <c r="D115" s="331"/>
      <c r="E115" s="331"/>
      <c r="F115" s="331"/>
      <c r="G115" s="331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72"/>
      <c r="S115" s="72"/>
      <c r="T115" s="72"/>
      <c r="U115" s="72">
        <v>3</v>
      </c>
      <c r="V115" s="72">
        <v>7</v>
      </c>
      <c r="W115" s="72">
        <v>5</v>
      </c>
      <c r="X115" s="72">
        <v>0</v>
      </c>
      <c r="Y115" s="72">
        <v>2</v>
      </c>
      <c r="Z115" s="72">
        <v>0</v>
      </c>
      <c r="AA115" s="72">
        <v>0</v>
      </c>
      <c r="AB115" s="72">
        <v>2</v>
      </c>
      <c r="AC115" s="72">
        <v>0</v>
      </c>
      <c r="AD115" s="72">
        <v>0</v>
      </c>
      <c r="AE115" s="367" t="s">
        <v>195</v>
      </c>
      <c r="AF115" s="300" t="s">
        <v>132</v>
      </c>
      <c r="AG115" s="74"/>
      <c r="AH115" s="74"/>
      <c r="AI115" s="74"/>
      <c r="AJ115" s="74"/>
      <c r="AK115" s="74"/>
      <c r="AL115" s="74"/>
      <c r="AM115" s="74"/>
      <c r="AN115" s="74"/>
      <c r="AO115" s="75"/>
      <c r="AP115" s="75"/>
      <c r="AQ115" s="75"/>
      <c r="AR115" s="75"/>
      <c r="AS115" s="400"/>
      <c r="AT115" s="77"/>
      <c r="AU115" s="278">
        <v>0</v>
      </c>
      <c r="AV115" s="278">
        <v>0</v>
      </c>
      <c r="AW115" s="278">
        <v>0</v>
      </c>
      <c r="AX115" s="278">
        <v>0</v>
      </c>
      <c r="AY115" s="278">
        <v>50</v>
      </c>
      <c r="AZ115" s="279">
        <v>50</v>
      </c>
      <c r="BA115" s="272" t="s">
        <v>184</v>
      </c>
      <c r="BB115" s="123"/>
      <c r="BC115" s="111"/>
      <c r="BD115" s="124"/>
      <c r="BE115" s="94"/>
      <c r="BF115" s="125"/>
      <c r="BG115" s="125"/>
      <c r="BH115" s="125"/>
      <c r="BI115" s="125"/>
      <c r="BJ115" s="125"/>
      <c r="BK115" s="94"/>
      <c r="BL115" s="125"/>
      <c r="BM115" s="125"/>
      <c r="BN115" s="94"/>
      <c r="BO115" s="125"/>
      <c r="BP115" s="125"/>
      <c r="BQ115" s="94"/>
      <c r="BR115" s="125"/>
      <c r="BS115" s="94"/>
      <c r="BT115" s="125"/>
      <c r="BU115" s="94"/>
      <c r="BV115" s="126"/>
      <c r="BW115" s="393"/>
      <c r="BX115" s="117"/>
      <c r="BY115" s="117"/>
      <c r="BZ115" s="127"/>
      <c r="CA115" s="12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</row>
    <row r="116" spans="1:125" s="128" customFormat="1" ht="31.5">
      <c r="A116" s="238"/>
      <c r="B116" s="238"/>
      <c r="C116" s="238"/>
      <c r="D116" s="331"/>
      <c r="E116" s="331"/>
      <c r="F116" s="331"/>
      <c r="G116" s="331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72"/>
      <c r="S116" s="72"/>
      <c r="T116" s="72"/>
      <c r="U116" s="72">
        <v>3</v>
      </c>
      <c r="V116" s="72">
        <v>7</v>
      </c>
      <c r="W116" s="72">
        <v>5</v>
      </c>
      <c r="X116" s="72">
        <v>0</v>
      </c>
      <c r="Y116" s="72">
        <v>2</v>
      </c>
      <c r="Z116" s="72">
        <v>0</v>
      </c>
      <c r="AA116" s="72">
        <v>0</v>
      </c>
      <c r="AB116" s="72">
        <v>2</v>
      </c>
      <c r="AC116" s="72">
        <v>0</v>
      </c>
      <c r="AD116" s="72">
        <v>1</v>
      </c>
      <c r="AE116" s="259" t="s">
        <v>196</v>
      </c>
      <c r="AF116" s="300" t="s">
        <v>50</v>
      </c>
      <c r="AG116" s="74"/>
      <c r="AH116" s="74"/>
      <c r="AI116" s="74"/>
      <c r="AJ116" s="74"/>
      <c r="AK116" s="74"/>
      <c r="AL116" s="74"/>
      <c r="AM116" s="74"/>
      <c r="AN116" s="74"/>
      <c r="AO116" s="75"/>
      <c r="AP116" s="75"/>
      <c r="AQ116" s="75"/>
      <c r="AR116" s="75"/>
      <c r="AS116" s="400"/>
      <c r="AT116" s="77"/>
      <c r="AU116" s="277">
        <v>0</v>
      </c>
      <c r="AV116" s="277">
        <v>0</v>
      </c>
      <c r="AW116" s="277">
        <v>0</v>
      </c>
      <c r="AX116" s="277">
        <v>0</v>
      </c>
      <c r="AY116" s="277">
        <v>1</v>
      </c>
      <c r="AZ116" s="274">
        <v>1</v>
      </c>
      <c r="BA116" s="272" t="s">
        <v>184</v>
      </c>
      <c r="BB116" s="123"/>
      <c r="BC116" s="111"/>
      <c r="BD116" s="124"/>
      <c r="BE116" s="94"/>
      <c r="BF116" s="125"/>
      <c r="BG116" s="125"/>
      <c r="BH116" s="125"/>
      <c r="BI116" s="125"/>
      <c r="BJ116" s="125"/>
      <c r="BK116" s="94"/>
      <c r="BL116" s="125"/>
      <c r="BM116" s="125"/>
      <c r="BN116" s="94"/>
      <c r="BO116" s="125"/>
      <c r="BP116" s="125"/>
      <c r="BQ116" s="94"/>
      <c r="BR116" s="125"/>
      <c r="BS116" s="94"/>
      <c r="BT116" s="125"/>
      <c r="BU116" s="94"/>
      <c r="BV116" s="126"/>
      <c r="BW116" s="393"/>
      <c r="BX116" s="117"/>
      <c r="BY116" s="117"/>
      <c r="BZ116" s="127"/>
      <c r="CA116" s="12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</row>
    <row r="117" spans="1:125" s="128" customFormat="1" ht="63">
      <c r="A117" s="238"/>
      <c r="B117" s="238"/>
      <c r="C117" s="238"/>
      <c r="D117" s="331"/>
      <c r="E117" s="331"/>
      <c r="F117" s="331"/>
      <c r="G117" s="331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72"/>
      <c r="S117" s="72"/>
      <c r="T117" s="72"/>
      <c r="U117" s="72">
        <v>3</v>
      </c>
      <c r="V117" s="72">
        <v>7</v>
      </c>
      <c r="W117" s="72">
        <v>5</v>
      </c>
      <c r="X117" s="72">
        <v>0</v>
      </c>
      <c r="Y117" s="72">
        <v>3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363" t="s">
        <v>142</v>
      </c>
      <c r="AF117" s="300" t="s">
        <v>35</v>
      </c>
      <c r="AG117" s="74"/>
      <c r="AH117" s="74"/>
      <c r="AI117" s="74"/>
      <c r="AJ117" s="74"/>
      <c r="AK117" s="74"/>
      <c r="AL117" s="74"/>
      <c r="AM117" s="74"/>
      <c r="AN117" s="74"/>
      <c r="AO117" s="75"/>
      <c r="AP117" s="75"/>
      <c r="AQ117" s="75"/>
      <c r="AR117" s="75"/>
      <c r="AS117" s="400"/>
      <c r="AT117" s="77"/>
      <c r="AU117" s="311">
        <f>SUM(AU119,AU121)</f>
        <v>0</v>
      </c>
      <c r="AV117" s="311">
        <f>SUM(AV119,AV121)</f>
        <v>0</v>
      </c>
      <c r="AW117" s="311">
        <f>SUM(AW119,AW121)</f>
        <v>0</v>
      </c>
      <c r="AX117" s="311">
        <f>SUM(AX119,AX121)</f>
        <v>0</v>
      </c>
      <c r="AY117" s="311">
        <f>SUM(AY119,AY121)</f>
        <v>100</v>
      </c>
      <c r="AZ117" s="312">
        <f>AY117+AX117+AW117+AV117+AU117</f>
        <v>100</v>
      </c>
      <c r="BA117" s="272" t="s">
        <v>184</v>
      </c>
      <c r="BB117" s="123"/>
      <c r="BC117" s="111"/>
      <c r="BD117" s="124"/>
      <c r="BE117" s="94"/>
      <c r="BF117" s="125"/>
      <c r="BG117" s="125"/>
      <c r="BH117" s="125"/>
      <c r="BI117" s="125"/>
      <c r="BJ117" s="125"/>
      <c r="BK117" s="94"/>
      <c r="BL117" s="125"/>
      <c r="BM117" s="125"/>
      <c r="BN117" s="94"/>
      <c r="BO117" s="125"/>
      <c r="BP117" s="125"/>
      <c r="BQ117" s="94"/>
      <c r="BR117" s="125"/>
      <c r="BS117" s="94"/>
      <c r="BT117" s="125"/>
      <c r="BU117" s="94"/>
      <c r="BV117" s="126"/>
      <c r="BW117" s="393"/>
      <c r="BX117" s="117"/>
      <c r="BY117" s="117"/>
      <c r="BZ117" s="127"/>
      <c r="CA117" s="12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</row>
    <row r="118" spans="1:125" s="128" customFormat="1" ht="47.25">
      <c r="A118" s="238"/>
      <c r="B118" s="238"/>
      <c r="C118" s="238"/>
      <c r="D118" s="331"/>
      <c r="E118" s="331"/>
      <c r="F118" s="331"/>
      <c r="G118" s="331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72"/>
      <c r="S118" s="72"/>
      <c r="T118" s="72"/>
      <c r="U118" s="72">
        <v>3</v>
      </c>
      <c r="V118" s="72">
        <v>7</v>
      </c>
      <c r="W118" s="72">
        <v>5</v>
      </c>
      <c r="X118" s="72">
        <v>0</v>
      </c>
      <c r="Y118" s="72">
        <v>3</v>
      </c>
      <c r="Z118" s="72">
        <v>0</v>
      </c>
      <c r="AA118" s="72">
        <v>0</v>
      </c>
      <c r="AB118" s="72">
        <v>0</v>
      </c>
      <c r="AC118" s="72">
        <v>0</v>
      </c>
      <c r="AD118" s="72">
        <v>1</v>
      </c>
      <c r="AE118" s="260" t="s">
        <v>171</v>
      </c>
      <c r="AF118" s="300" t="s">
        <v>50</v>
      </c>
      <c r="AG118" s="74"/>
      <c r="AH118" s="74"/>
      <c r="AI118" s="74"/>
      <c r="AJ118" s="74"/>
      <c r="AK118" s="74"/>
      <c r="AL118" s="74"/>
      <c r="AM118" s="74"/>
      <c r="AN118" s="74"/>
      <c r="AO118" s="75"/>
      <c r="AP118" s="75"/>
      <c r="AQ118" s="75"/>
      <c r="AR118" s="75"/>
      <c r="AS118" s="400"/>
      <c r="AT118" s="77"/>
      <c r="AU118" s="277">
        <v>0</v>
      </c>
      <c r="AV118" s="277">
        <v>0</v>
      </c>
      <c r="AW118" s="277">
        <v>0</v>
      </c>
      <c r="AX118" s="277">
        <v>0</v>
      </c>
      <c r="AY118" s="277">
        <v>2</v>
      </c>
      <c r="AZ118" s="274">
        <v>0</v>
      </c>
      <c r="BA118" s="272" t="s">
        <v>184</v>
      </c>
      <c r="BB118" s="123"/>
      <c r="BC118" s="111"/>
      <c r="BD118" s="124"/>
      <c r="BE118" s="94"/>
      <c r="BF118" s="125"/>
      <c r="BG118" s="125"/>
      <c r="BH118" s="125"/>
      <c r="BI118" s="125"/>
      <c r="BJ118" s="125"/>
      <c r="BK118" s="94"/>
      <c r="BL118" s="125"/>
      <c r="BM118" s="125"/>
      <c r="BN118" s="94"/>
      <c r="BO118" s="125"/>
      <c r="BP118" s="125"/>
      <c r="BQ118" s="94"/>
      <c r="BR118" s="125"/>
      <c r="BS118" s="94"/>
      <c r="BT118" s="125"/>
      <c r="BU118" s="94"/>
      <c r="BV118" s="126"/>
      <c r="BW118" s="393"/>
      <c r="BX118" s="117"/>
      <c r="BY118" s="117"/>
      <c r="BZ118" s="127"/>
      <c r="CA118" s="12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</row>
    <row r="119" spans="1:125" s="128" customFormat="1" ht="31.5">
      <c r="A119" s="238"/>
      <c r="B119" s="238"/>
      <c r="C119" s="238"/>
      <c r="D119" s="331"/>
      <c r="E119" s="331"/>
      <c r="F119" s="331"/>
      <c r="G119" s="331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72"/>
      <c r="S119" s="72"/>
      <c r="T119" s="72"/>
      <c r="U119" s="72">
        <v>3</v>
      </c>
      <c r="V119" s="72">
        <v>7</v>
      </c>
      <c r="W119" s="72">
        <v>5</v>
      </c>
      <c r="X119" s="72">
        <v>0</v>
      </c>
      <c r="Y119" s="72">
        <v>3</v>
      </c>
      <c r="Z119" s="72">
        <v>0</v>
      </c>
      <c r="AA119" s="72">
        <v>0</v>
      </c>
      <c r="AB119" s="72">
        <v>1</v>
      </c>
      <c r="AC119" s="72">
        <v>0</v>
      </c>
      <c r="AD119" s="72">
        <v>0</v>
      </c>
      <c r="AE119" s="367" t="s">
        <v>143</v>
      </c>
      <c r="AF119" s="300" t="s">
        <v>35</v>
      </c>
      <c r="AG119" s="74"/>
      <c r="AH119" s="74"/>
      <c r="AI119" s="74"/>
      <c r="AJ119" s="74"/>
      <c r="AK119" s="74"/>
      <c r="AL119" s="74"/>
      <c r="AM119" s="74"/>
      <c r="AN119" s="74"/>
      <c r="AO119" s="75"/>
      <c r="AP119" s="75"/>
      <c r="AQ119" s="75"/>
      <c r="AR119" s="75"/>
      <c r="AS119" s="400"/>
      <c r="AT119" s="77"/>
      <c r="AU119" s="311">
        <v>0</v>
      </c>
      <c r="AV119" s="278">
        <v>0</v>
      </c>
      <c r="AW119" s="278">
        <v>0</v>
      </c>
      <c r="AX119" s="278">
        <v>0</v>
      </c>
      <c r="AY119" s="278">
        <v>50</v>
      </c>
      <c r="AZ119" s="311">
        <v>50</v>
      </c>
      <c r="BA119" s="272" t="s">
        <v>184</v>
      </c>
      <c r="BB119" s="123"/>
      <c r="BC119" s="111"/>
      <c r="BD119" s="124"/>
      <c r="BE119" s="94"/>
      <c r="BF119" s="125"/>
      <c r="BG119" s="125"/>
      <c r="BH119" s="125"/>
      <c r="BI119" s="125"/>
      <c r="BJ119" s="125"/>
      <c r="BK119" s="94"/>
      <c r="BL119" s="125"/>
      <c r="BM119" s="125"/>
      <c r="BN119" s="94"/>
      <c r="BO119" s="125"/>
      <c r="BP119" s="125"/>
      <c r="BQ119" s="94"/>
      <c r="BR119" s="125"/>
      <c r="BS119" s="94"/>
      <c r="BT119" s="125"/>
      <c r="BU119" s="94"/>
      <c r="BV119" s="126"/>
      <c r="BW119" s="393"/>
      <c r="BX119" s="117"/>
      <c r="BY119" s="117"/>
      <c r="BZ119" s="127"/>
      <c r="CA119" s="12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</row>
    <row r="120" spans="1:125" s="128" customFormat="1" ht="31.5">
      <c r="A120" s="238"/>
      <c r="B120" s="238"/>
      <c r="C120" s="238"/>
      <c r="D120" s="331"/>
      <c r="E120" s="331"/>
      <c r="F120" s="331"/>
      <c r="G120" s="331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72"/>
      <c r="S120" s="72"/>
      <c r="T120" s="72"/>
      <c r="U120" s="72">
        <v>3</v>
      </c>
      <c r="V120" s="72">
        <v>7</v>
      </c>
      <c r="W120" s="72">
        <v>5</v>
      </c>
      <c r="X120" s="72">
        <v>0</v>
      </c>
      <c r="Y120" s="72">
        <v>3</v>
      </c>
      <c r="Z120" s="72">
        <v>0</v>
      </c>
      <c r="AA120" s="72">
        <v>0</v>
      </c>
      <c r="AB120" s="72">
        <v>1</v>
      </c>
      <c r="AC120" s="72">
        <v>0</v>
      </c>
      <c r="AD120" s="72">
        <v>1</v>
      </c>
      <c r="AE120" s="259" t="s">
        <v>140</v>
      </c>
      <c r="AF120" s="300" t="s">
        <v>50</v>
      </c>
      <c r="AG120" s="74"/>
      <c r="AH120" s="74"/>
      <c r="AI120" s="74"/>
      <c r="AJ120" s="74"/>
      <c r="AK120" s="74"/>
      <c r="AL120" s="74"/>
      <c r="AM120" s="74"/>
      <c r="AN120" s="74"/>
      <c r="AO120" s="75"/>
      <c r="AP120" s="75"/>
      <c r="AQ120" s="75"/>
      <c r="AR120" s="75"/>
      <c r="AS120" s="400"/>
      <c r="AT120" s="77"/>
      <c r="AU120" s="277">
        <v>0</v>
      </c>
      <c r="AV120" s="277">
        <v>0</v>
      </c>
      <c r="AW120" s="277">
        <v>0</v>
      </c>
      <c r="AX120" s="277">
        <v>0</v>
      </c>
      <c r="AY120" s="277">
        <v>1</v>
      </c>
      <c r="AZ120" s="274">
        <v>1</v>
      </c>
      <c r="BA120" s="272" t="s">
        <v>184</v>
      </c>
      <c r="BB120" s="123"/>
      <c r="BC120" s="111"/>
      <c r="BD120" s="124"/>
      <c r="BE120" s="94"/>
      <c r="BF120" s="125"/>
      <c r="BG120" s="125"/>
      <c r="BH120" s="125"/>
      <c r="BI120" s="125"/>
      <c r="BJ120" s="125"/>
      <c r="BK120" s="94"/>
      <c r="BL120" s="125"/>
      <c r="BM120" s="125"/>
      <c r="BN120" s="94"/>
      <c r="BO120" s="125"/>
      <c r="BP120" s="125"/>
      <c r="BQ120" s="94"/>
      <c r="BR120" s="125"/>
      <c r="BS120" s="94"/>
      <c r="BT120" s="125"/>
      <c r="BU120" s="94"/>
      <c r="BV120" s="126"/>
      <c r="BW120" s="393"/>
      <c r="BX120" s="117"/>
      <c r="BY120" s="117"/>
      <c r="BZ120" s="127"/>
      <c r="CA120" s="12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</row>
    <row r="121" spans="1:125" s="128" customFormat="1" ht="47.25">
      <c r="A121" s="238"/>
      <c r="B121" s="238"/>
      <c r="C121" s="238"/>
      <c r="D121" s="331"/>
      <c r="E121" s="331"/>
      <c r="F121" s="331"/>
      <c r="G121" s="331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72"/>
      <c r="S121" s="72"/>
      <c r="T121" s="72"/>
      <c r="U121" s="72">
        <v>3</v>
      </c>
      <c r="V121" s="72">
        <v>7</v>
      </c>
      <c r="W121" s="72">
        <v>5</v>
      </c>
      <c r="X121" s="72">
        <v>0</v>
      </c>
      <c r="Y121" s="72">
        <v>3</v>
      </c>
      <c r="Z121" s="72">
        <v>0</v>
      </c>
      <c r="AA121" s="72">
        <v>0</v>
      </c>
      <c r="AB121" s="72">
        <v>2</v>
      </c>
      <c r="AC121" s="72">
        <v>0</v>
      </c>
      <c r="AD121" s="72">
        <v>0</v>
      </c>
      <c r="AE121" s="367" t="s">
        <v>197</v>
      </c>
      <c r="AF121" s="300" t="s">
        <v>35</v>
      </c>
      <c r="AG121" s="74"/>
      <c r="AH121" s="74"/>
      <c r="AI121" s="74"/>
      <c r="AJ121" s="74"/>
      <c r="AK121" s="74"/>
      <c r="AL121" s="74"/>
      <c r="AM121" s="74"/>
      <c r="AN121" s="74"/>
      <c r="AO121" s="75"/>
      <c r="AP121" s="75"/>
      <c r="AQ121" s="75"/>
      <c r="AR121" s="75"/>
      <c r="AS121" s="400"/>
      <c r="AT121" s="77"/>
      <c r="AU121" s="278">
        <v>0</v>
      </c>
      <c r="AV121" s="278">
        <v>0</v>
      </c>
      <c r="AW121" s="278">
        <v>0</v>
      </c>
      <c r="AX121" s="278">
        <v>0</v>
      </c>
      <c r="AY121" s="278">
        <v>50</v>
      </c>
      <c r="AZ121" s="279">
        <v>50</v>
      </c>
      <c r="BA121" s="272" t="s">
        <v>184</v>
      </c>
      <c r="BB121" s="123"/>
      <c r="BC121" s="111"/>
      <c r="BD121" s="124"/>
      <c r="BE121" s="94"/>
      <c r="BF121" s="125"/>
      <c r="BG121" s="125"/>
      <c r="BH121" s="125"/>
      <c r="BI121" s="125"/>
      <c r="BJ121" s="125"/>
      <c r="BK121" s="94"/>
      <c r="BL121" s="125"/>
      <c r="BM121" s="125"/>
      <c r="BN121" s="94"/>
      <c r="BO121" s="125"/>
      <c r="BP121" s="125"/>
      <c r="BQ121" s="94"/>
      <c r="BR121" s="125"/>
      <c r="BS121" s="94"/>
      <c r="BT121" s="125"/>
      <c r="BU121" s="94"/>
      <c r="BV121" s="126"/>
      <c r="BW121" s="393"/>
      <c r="BX121" s="117"/>
      <c r="BY121" s="117"/>
      <c r="BZ121" s="127"/>
      <c r="CA121" s="12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</row>
    <row r="122" spans="1:125" s="128" customFormat="1" ht="31.5">
      <c r="A122" s="238"/>
      <c r="B122" s="238"/>
      <c r="C122" s="238"/>
      <c r="D122" s="331"/>
      <c r="E122" s="331"/>
      <c r="F122" s="331"/>
      <c r="G122" s="331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72"/>
      <c r="S122" s="72"/>
      <c r="T122" s="72"/>
      <c r="U122" s="72">
        <v>3</v>
      </c>
      <c r="V122" s="72">
        <v>7</v>
      </c>
      <c r="W122" s="72">
        <v>5</v>
      </c>
      <c r="X122" s="72">
        <v>0</v>
      </c>
      <c r="Y122" s="72">
        <v>3</v>
      </c>
      <c r="Z122" s="72">
        <v>0</v>
      </c>
      <c r="AA122" s="72">
        <v>0</v>
      </c>
      <c r="AB122" s="72">
        <v>2</v>
      </c>
      <c r="AC122" s="72">
        <v>0</v>
      </c>
      <c r="AD122" s="72">
        <v>1</v>
      </c>
      <c r="AE122" s="259" t="s">
        <v>198</v>
      </c>
      <c r="AF122" s="300" t="s">
        <v>50</v>
      </c>
      <c r="AG122" s="74"/>
      <c r="AH122" s="74"/>
      <c r="AI122" s="74"/>
      <c r="AJ122" s="74"/>
      <c r="AK122" s="74"/>
      <c r="AL122" s="74"/>
      <c r="AM122" s="74"/>
      <c r="AN122" s="74"/>
      <c r="AO122" s="75"/>
      <c r="AP122" s="75"/>
      <c r="AQ122" s="75"/>
      <c r="AR122" s="75"/>
      <c r="AS122" s="400"/>
      <c r="AT122" s="77"/>
      <c r="AU122" s="277">
        <v>0</v>
      </c>
      <c r="AV122" s="277">
        <v>0</v>
      </c>
      <c r="AW122" s="277">
        <v>0</v>
      </c>
      <c r="AX122" s="277">
        <v>0</v>
      </c>
      <c r="AY122" s="277">
        <v>1</v>
      </c>
      <c r="AZ122" s="274">
        <v>1</v>
      </c>
      <c r="BA122" s="272" t="s">
        <v>184</v>
      </c>
      <c r="BB122" s="123"/>
      <c r="BC122" s="111"/>
      <c r="BD122" s="124"/>
      <c r="BE122" s="94"/>
      <c r="BF122" s="125"/>
      <c r="BG122" s="125"/>
      <c r="BH122" s="125"/>
      <c r="BI122" s="125"/>
      <c r="BJ122" s="125"/>
      <c r="BK122" s="94"/>
      <c r="BL122" s="125"/>
      <c r="BM122" s="125"/>
      <c r="BN122" s="94"/>
      <c r="BO122" s="125"/>
      <c r="BP122" s="125"/>
      <c r="BQ122" s="94"/>
      <c r="BR122" s="125"/>
      <c r="BS122" s="94"/>
      <c r="BT122" s="125"/>
      <c r="BU122" s="94"/>
      <c r="BV122" s="126"/>
      <c r="BW122" s="393"/>
      <c r="BX122" s="117"/>
      <c r="BY122" s="117"/>
      <c r="BZ122" s="127"/>
      <c r="CA122" s="12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</row>
    <row r="123" spans="1:125" s="128" customFormat="1" ht="63">
      <c r="A123" s="238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72"/>
      <c r="S123" s="72"/>
      <c r="T123" s="72"/>
      <c r="U123" s="72">
        <v>3</v>
      </c>
      <c r="V123" s="72">
        <v>7</v>
      </c>
      <c r="W123" s="72">
        <v>6</v>
      </c>
      <c r="X123" s="72">
        <v>0</v>
      </c>
      <c r="Y123" s="72">
        <v>0</v>
      </c>
      <c r="Z123" s="72">
        <v>0</v>
      </c>
      <c r="AA123" s="72">
        <v>0</v>
      </c>
      <c r="AB123" s="72">
        <v>0</v>
      </c>
      <c r="AC123" s="72">
        <v>0</v>
      </c>
      <c r="AD123" s="72">
        <v>0</v>
      </c>
      <c r="AE123" s="165" t="s">
        <v>74</v>
      </c>
      <c r="AF123" s="348" t="s">
        <v>35</v>
      </c>
      <c r="AG123" s="74"/>
      <c r="AH123" s="74"/>
      <c r="AI123" s="74"/>
      <c r="AJ123" s="74"/>
      <c r="AK123" s="74"/>
      <c r="AL123" s="74"/>
      <c r="AM123" s="74"/>
      <c r="AN123" s="74"/>
      <c r="AO123" s="75"/>
      <c r="AP123" s="75"/>
      <c r="AQ123" s="75"/>
      <c r="AR123" s="75"/>
      <c r="AS123" s="400"/>
      <c r="AT123" s="77"/>
      <c r="AU123" s="379">
        <f>SUM(AU124,AU132)</f>
        <v>2491.0919999999996</v>
      </c>
      <c r="AV123" s="380">
        <f>SUM(AV124,AV132)</f>
        <v>2241.392</v>
      </c>
      <c r="AW123" s="380">
        <f>SUM(AW124,AW132)</f>
        <v>2241.392</v>
      </c>
      <c r="AX123" s="380">
        <f>SUM(AX124,AX132)</f>
        <v>2311.392</v>
      </c>
      <c r="AY123" s="380">
        <f>SUM(AY124,AY132)</f>
        <v>2461.392</v>
      </c>
      <c r="AZ123" s="372">
        <f>AZ124+AZ132</f>
        <v>11746.66</v>
      </c>
      <c r="BA123" s="373" t="s">
        <v>184</v>
      </c>
      <c r="BB123" s="123"/>
      <c r="BC123" s="111"/>
      <c r="BD123" s="124"/>
      <c r="BE123" s="94"/>
      <c r="BF123" s="125"/>
      <c r="BG123" s="125"/>
      <c r="BH123" s="125"/>
      <c r="BI123" s="125"/>
      <c r="BJ123" s="125"/>
      <c r="BK123" s="94"/>
      <c r="BL123" s="125"/>
      <c r="BM123" s="125"/>
      <c r="BN123" s="94"/>
      <c r="BO123" s="125"/>
      <c r="BP123" s="125"/>
      <c r="BQ123" s="94"/>
      <c r="BR123" s="125"/>
      <c r="BS123" s="94"/>
      <c r="BT123" s="125"/>
      <c r="BU123" s="94"/>
      <c r="BV123" s="126"/>
      <c r="BW123" s="393"/>
      <c r="BX123" s="117"/>
      <c r="BY123" s="117"/>
      <c r="BZ123" s="127"/>
      <c r="CA123" s="12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</row>
    <row r="124" spans="1:125" s="128" customFormat="1" ht="31.5">
      <c r="A124" s="238"/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72"/>
      <c r="S124" s="72"/>
      <c r="T124" s="72"/>
      <c r="U124" s="72">
        <v>3</v>
      </c>
      <c r="V124" s="72">
        <v>7</v>
      </c>
      <c r="W124" s="72">
        <v>6</v>
      </c>
      <c r="X124" s="72">
        <v>0</v>
      </c>
      <c r="Y124" s="72">
        <v>1</v>
      </c>
      <c r="Z124" s="72">
        <v>0</v>
      </c>
      <c r="AA124" s="72">
        <v>0</v>
      </c>
      <c r="AB124" s="72">
        <v>0</v>
      </c>
      <c r="AC124" s="72">
        <v>0</v>
      </c>
      <c r="AD124" s="72">
        <v>0</v>
      </c>
      <c r="AE124" s="362" t="s">
        <v>92</v>
      </c>
      <c r="AF124" s="300" t="s">
        <v>35</v>
      </c>
      <c r="AG124" s="74"/>
      <c r="AH124" s="74"/>
      <c r="AI124" s="74"/>
      <c r="AJ124" s="74"/>
      <c r="AK124" s="74"/>
      <c r="AL124" s="74"/>
      <c r="AM124" s="74"/>
      <c r="AN124" s="74"/>
      <c r="AO124" s="75"/>
      <c r="AP124" s="75"/>
      <c r="AQ124" s="75"/>
      <c r="AR124" s="75"/>
      <c r="AS124" s="400"/>
      <c r="AT124" s="77"/>
      <c r="AU124" s="311">
        <f>SUM(AU126,AU130)</f>
        <v>2491.0919999999996</v>
      </c>
      <c r="AV124" s="311">
        <f>SUM(AV126,AV130)</f>
        <v>2241.392</v>
      </c>
      <c r="AW124" s="311">
        <f>SUM(AW126,AW130)</f>
        <v>2241.392</v>
      </c>
      <c r="AX124" s="311">
        <f>SUM(AX126,AX130)</f>
        <v>2241.392</v>
      </c>
      <c r="AY124" s="311">
        <f>SUM(AY126,AY130)</f>
        <v>2241.392</v>
      </c>
      <c r="AZ124" s="311">
        <f>SUM(AU124:AY124)</f>
        <v>11456.66</v>
      </c>
      <c r="BA124" s="272" t="s">
        <v>184</v>
      </c>
      <c r="BB124" s="123"/>
      <c r="BC124" s="111"/>
      <c r="BD124" s="124"/>
      <c r="BE124" s="94"/>
      <c r="BF124" s="125"/>
      <c r="BG124" s="125"/>
      <c r="BH124" s="125"/>
      <c r="BI124" s="125"/>
      <c r="BJ124" s="125"/>
      <c r="BK124" s="94"/>
      <c r="BL124" s="125"/>
      <c r="BM124" s="125"/>
      <c r="BN124" s="94"/>
      <c r="BO124" s="125"/>
      <c r="BP124" s="125"/>
      <c r="BQ124" s="94"/>
      <c r="BR124" s="125"/>
      <c r="BS124" s="94"/>
      <c r="BT124" s="125"/>
      <c r="BU124" s="94"/>
      <c r="BV124" s="126"/>
      <c r="BW124" s="393"/>
      <c r="BX124" s="117"/>
      <c r="BY124" s="117"/>
      <c r="BZ124" s="127"/>
      <c r="CA124" s="12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</row>
    <row r="125" spans="1:125" s="128" customFormat="1" ht="47.25">
      <c r="A125" s="238"/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72"/>
      <c r="S125" s="72"/>
      <c r="T125" s="72"/>
      <c r="U125" s="72">
        <v>3</v>
      </c>
      <c r="V125" s="72">
        <v>7</v>
      </c>
      <c r="W125" s="72">
        <v>6</v>
      </c>
      <c r="X125" s="72">
        <v>0</v>
      </c>
      <c r="Y125" s="72">
        <v>1</v>
      </c>
      <c r="Z125" s="72">
        <v>0</v>
      </c>
      <c r="AA125" s="72">
        <v>0</v>
      </c>
      <c r="AB125" s="72">
        <v>0</v>
      </c>
      <c r="AC125" s="72">
        <v>0</v>
      </c>
      <c r="AD125" s="72">
        <v>1</v>
      </c>
      <c r="AE125" s="93" t="s">
        <v>122</v>
      </c>
      <c r="AF125" s="300" t="s">
        <v>53</v>
      </c>
      <c r="AG125" s="74"/>
      <c r="AH125" s="74"/>
      <c r="AI125" s="74"/>
      <c r="AJ125" s="74"/>
      <c r="AK125" s="74"/>
      <c r="AL125" s="74"/>
      <c r="AM125" s="74"/>
      <c r="AN125" s="74"/>
      <c r="AO125" s="75"/>
      <c r="AP125" s="75"/>
      <c r="AQ125" s="75"/>
      <c r="AR125" s="75"/>
      <c r="AS125" s="400"/>
      <c r="AT125" s="77"/>
      <c r="AU125" s="281">
        <v>331</v>
      </c>
      <c r="AV125" s="281">
        <v>331</v>
      </c>
      <c r="AW125" s="281">
        <v>331</v>
      </c>
      <c r="AX125" s="281">
        <v>331</v>
      </c>
      <c r="AY125" s="281">
        <v>331</v>
      </c>
      <c r="AZ125" s="281">
        <v>331</v>
      </c>
      <c r="BA125" s="272" t="s">
        <v>184</v>
      </c>
      <c r="BB125" s="123"/>
      <c r="BC125" s="111"/>
      <c r="BD125" s="124"/>
      <c r="BE125" s="94"/>
      <c r="BF125" s="125"/>
      <c r="BG125" s="125"/>
      <c r="BH125" s="125"/>
      <c r="BI125" s="125"/>
      <c r="BJ125" s="125"/>
      <c r="BK125" s="94"/>
      <c r="BL125" s="125"/>
      <c r="BM125" s="125"/>
      <c r="BN125" s="94"/>
      <c r="BO125" s="125"/>
      <c r="BP125" s="125"/>
      <c r="BQ125" s="94"/>
      <c r="BR125" s="125"/>
      <c r="BS125" s="94"/>
      <c r="BT125" s="125"/>
      <c r="BU125" s="94"/>
      <c r="BV125" s="126"/>
      <c r="BW125" s="393"/>
      <c r="BX125" s="117"/>
      <c r="BY125" s="117"/>
      <c r="BZ125" s="127"/>
      <c r="CA125" s="12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</row>
    <row r="126" spans="1:125" s="128" customFormat="1" ht="47.25">
      <c r="A126" s="238"/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72"/>
      <c r="S126" s="72"/>
      <c r="T126" s="72"/>
      <c r="U126" s="72">
        <v>3</v>
      </c>
      <c r="V126" s="72">
        <v>7</v>
      </c>
      <c r="W126" s="72">
        <v>6</v>
      </c>
      <c r="X126" s="72">
        <v>0</v>
      </c>
      <c r="Y126" s="72">
        <v>1</v>
      </c>
      <c r="Z126" s="72">
        <v>0</v>
      </c>
      <c r="AA126" s="72">
        <v>0</v>
      </c>
      <c r="AB126" s="72">
        <v>1</v>
      </c>
      <c r="AC126" s="72">
        <v>0</v>
      </c>
      <c r="AD126" s="72">
        <v>0</v>
      </c>
      <c r="AE126" s="367" t="s">
        <v>209</v>
      </c>
      <c r="AF126" s="300" t="s">
        <v>35</v>
      </c>
      <c r="AG126" s="74"/>
      <c r="AH126" s="74"/>
      <c r="AI126" s="74"/>
      <c r="AJ126" s="74"/>
      <c r="AK126" s="74"/>
      <c r="AL126" s="74"/>
      <c r="AM126" s="74"/>
      <c r="AN126" s="74"/>
      <c r="AO126" s="75"/>
      <c r="AP126" s="75"/>
      <c r="AQ126" s="75"/>
      <c r="AR126" s="75"/>
      <c r="AS126" s="400"/>
      <c r="AT126" s="77"/>
      <c r="AU126" s="311">
        <f>AU127+AU128</f>
        <v>1450.482</v>
      </c>
      <c r="AV126" s="278">
        <f>SUM(AV127:AV128)</f>
        <v>1450.482</v>
      </c>
      <c r="AW126" s="278">
        <f>SUM(AW127:AW128)</f>
        <v>1450.482</v>
      </c>
      <c r="AX126" s="278">
        <f>SUM(AX127:AX128)</f>
        <v>1450.482</v>
      </c>
      <c r="AY126" s="278">
        <f>SUM(AY127:AY128)</f>
        <v>1450.482</v>
      </c>
      <c r="AZ126" s="278">
        <f>AY126+AX126+AW126+AV126+AU126</f>
        <v>7252.41</v>
      </c>
      <c r="BA126" s="272" t="s">
        <v>184</v>
      </c>
      <c r="BB126" s="123"/>
      <c r="BC126" s="111"/>
      <c r="BD126" s="124"/>
      <c r="BE126" s="94"/>
      <c r="BF126" s="125"/>
      <c r="BG126" s="125"/>
      <c r="BH126" s="125"/>
      <c r="BI126" s="125"/>
      <c r="BJ126" s="125"/>
      <c r="BK126" s="94"/>
      <c r="BL126" s="125"/>
      <c r="BM126" s="125"/>
      <c r="BN126" s="94"/>
      <c r="BO126" s="125"/>
      <c r="BP126" s="125"/>
      <c r="BQ126" s="94"/>
      <c r="BR126" s="125"/>
      <c r="BS126" s="94"/>
      <c r="BT126" s="125"/>
      <c r="BU126" s="94"/>
      <c r="BV126" s="126"/>
      <c r="BW126" s="393"/>
      <c r="BX126" s="117"/>
      <c r="BY126" s="117"/>
      <c r="BZ126" s="127"/>
      <c r="CA126" s="12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</row>
    <row r="127" spans="1:125" s="128" customFormat="1" ht="15.75">
      <c r="A127" s="238">
        <v>7</v>
      </c>
      <c r="B127" s="238">
        <v>0</v>
      </c>
      <c r="C127" s="238">
        <v>2</v>
      </c>
      <c r="D127" s="238">
        <v>0</v>
      </c>
      <c r="E127" s="238">
        <v>8</v>
      </c>
      <c r="F127" s="238">
        <v>0</v>
      </c>
      <c r="G127" s="238">
        <v>1</v>
      </c>
      <c r="H127" s="238">
        <v>3</v>
      </c>
      <c r="I127" s="238">
        <v>7</v>
      </c>
      <c r="J127" s="238">
        <v>6</v>
      </c>
      <c r="K127" s="238">
        <v>0</v>
      </c>
      <c r="L127" s="238">
        <v>1</v>
      </c>
      <c r="M127" s="238">
        <v>4</v>
      </c>
      <c r="N127" s="238">
        <v>0</v>
      </c>
      <c r="O127" s="238">
        <v>0</v>
      </c>
      <c r="P127" s="238">
        <v>1</v>
      </c>
      <c r="Q127" s="238" t="s">
        <v>97</v>
      </c>
      <c r="R127" s="72"/>
      <c r="S127" s="72"/>
      <c r="T127" s="72"/>
      <c r="U127" s="72">
        <v>3</v>
      </c>
      <c r="V127" s="72">
        <v>7</v>
      </c>
      <c r="W127" s="72">
        <v>6</v>
      </c>
      <c r="X127" s="72">
        <v>0</v>
      </c>
      <c r="Y127" s="72">
        <v>1</v>
      </c>
      <c r="Z127" s="72">
        <v>0</v>
      </c>
      <c r="AA127" s="72">
        <v>0</v>
      </c>
      <c r="AB127" s="72">
        <v>1</v>
      </c>
      <c r="AC127" s="72">
        <v>0</v>
      </c>
      <c r="AD127" s="72">
        <v>0</v>
      </c>
      <c r="AE127" s="318" t="s">
        <v>56</v>
      </c>
      <c r="AF127" s="300" t="s">
        <v>58</v>
      </c>
      <c r="AG127" s="74"/>
      <c r="AH127" s="74"/>
      <c r="AI127" s="74"/>
      <c r="AJ127" s="74"/>
      <c r="AK127" s="74"/>
      <c r="AL127" s="74"/>
      <c r="AM127" s="74"/>
      <c r="AN127" s="74"/>
      <c r="AO127" s="75"/>
      <c r="AP127" s="75"/>
      <c r="AQ127" s="75"/>
      <c r="AR127" s="75"/>
      <c r="AS127" s="400"/>
      <c r="AT127" s="77"/>
      <c r="AU127" s="278">
        <v>1440.982</v>
      </c>
      <c r="AV127" s="278">
        <v>1448.982</v>
      </c>
      <c r="AW127" s="278">
        <v>1448.982</v>
      </c>
      <c r="AX127" s="278">
        <v>1448.982</v>
      </c>
      <c r="AY127" s="278">
        <v>1448.982</v>
      </c>
      <c r="AZ127" s="278">
        <f>AY127+AX127+AW127+AV127+AU127</f>
        <v>7236.91</v>
      </c>
      <c r="BA127" s="272" t="s">
        <v>184</v>
      </c>
      <c r="BB127" s="123"/>
      <c r="BC127" s="111"/>
      <c r="BD127" s="124"/>
      <c r="BE127" s="94"/>
      <c r="BF127" s="125"/>
      <c r="BG127" s="125"/>
      <c r="BH127" s="125"/>
      <c r="BI127" s="125"/>
      <c r="BJ127" s="125"/>
      <c r="BK127" s="94"/>
      <c r="BL127" s="125"/>
      <c r="BM127" s="125"/>
      <c r="BN127" s="94"/>
      <c r="BO127" s="125"/>
      <c r="BP127" s="125"/>
      <c r="BQ127" s="94"/>
      <c r="BR127" s="125"/>
      <c r="BS127" s="94"/>
      <c r="BT127" s="125"/>
      <c r="BU127" s="94"/>
      <c r="BV127" s="126"/>
      <c r="BW127" s="393"/>
      <c r="BX127" s="117"/>
      <c r="BY127" s="117"/>
      <c r="BZ127" s="127"/>
      <c r="CA127" s="12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</row>
    <row r="128" spans="1:125" s="128" customFormat="1" ht="15.75">
      <c r="A128" s="238">
        <v>7</v>
      </c>
      <c r="B128" s="238">
        <v>0</v>
      </c>
      <c r="C128" s="238">
        <v>2</v>
      </c>
      <c r="D128" s="238">
        <v>0</v>
      </c>
      <c r="E128" s="238">
        <v>8</v>
      </c>
      <c r="F128" s="238">
        <v>0</v>
      </c>
      <c r="G128" s="238">
        <v>1</v>
      </c>
      <c r="H128" s="238">
        <v>3</v>
      </c>
      <c r="I128" s="238">
        <v>7</v>
      </c>
      <c r="J128" s="238">
        <v>6</v>
      </c>
      <c r="K128" s="238">
        <v>0</v>
      </c>
      <c r="L128" s="238">
        <v>1</v>
      </c>
      <c r="M128" s="238">
        <v>4</v>
      </c>
      <c r="N128" s="238">
        <v>0</v>
      </c>
      <c r="O128" s="238">
        <v>0</v>
      </c>
      <c r="P128" s="238">
        <v>1</v>
      </c>
      <c r="Q128" s="238" t="s">
        <v>98</v>
      </c>
      <c r="R128" s="72"/>
      <c r="S128" s="72"/>
      <c r="T128" s="72"/>
      <c r="U128" s="72">
        <v>3</v>
      </c>
      <c r="V128" s="72">
        <v>7</v>
      </c>
      <c r="W128" s="72">
        <v>6</v>
      </c>
      <c r="X128" s="72">
        <v>0</v>
      </c>
      <c r="Y128" s="72">
        <v>1</v>
      </c>
      <c r="Z128" s="72">
        <v>0</v>
      </c>
      <c r="AA128" s="72">
        <v>0</v>
      </c>
      <c r="AB128" s="72">
        <v>1</v>
      </c>
      <c r="AC128" s="72">
        <v>0</v>
      </c>
      <c r="AD128" s="72">
        <v>0</v>
      </c>
      <c r="AE128" s="318" t="s">
        <v>57</v>
      </c>
      <c r="AF128" s="300" t="s">
        <v>35</v>
      </c>
      <c r="AG128" s="74"/>
      <c r="AH128" s="74"/>
      <c r="AI128" s="74"/>
      <c r="AJ128" s="74"/>
      <c r="AK128" s="74"/>
      <c r="AL128" s="74"/>
      <c r="AM128" s="74"/>
      <c r="AN128" s="74"/>
      <c r="AO128" s="75"/>
      <c r="AP128" s="75"/>
      <c r="AQ128" s="75"/>
      <c r="AR128" s="75"/>
      <c r="AS128" s="400"/>
      <c r="AT128" s="77"/>
      <c r="AU128" s="278">
        <v>9.5</v>
      </c>
      <c r="AV128" s="278">
        <v>1.5</v>
      </c>
      <c r="AW128" s="278">
        <v>1.5</v>
      </c>
      <c r="AX128" s="278">
        <v>1.5</v>
      </c>
      <c r="AY128" s="278">
        <v>1.5</v>
      </c>
      <c r="AZ128" s="278">
        <f>AY128+AX128+AW128+AV128+AU128</f>
        <v>15.5</v>
      </c>
      <c r="BA128" s="272" t="s">
        <v>184</v>
      </c>
      <c r="BB128" s="123"/>
      <c r="BC128" s="111"/>
      <c r="BD128" s="124"/>
      <c r="BE128" s="94"/>
      <c r="BF128" s="125"/>
      <c r="BG128" s="125"/>
      <c r="BH128" s="125"/>
      <c r="BI128" s="125"/>
      <c r="BJ128" s="125"/>
      <c r="BK128" s="94"/>
      <c r="BL128" s="125"/>
      <c r="BM128" s="125"/>
      <c r="BN128" s="94"/>
      <c r="BO128" s="125"/>
      <c r="BP128" s="125"/>
      <c r="BQ128" s="94"/>
      <c r="BR128" s="125"/>
      <c r="BS128" s="94"/>
      <c r="BT128" s="125"/>
      <c r="BU128" s="94"/>
      <c r="BV128" s="126"/>
      <c r="BW128" s="393"/>
      <c r="BX128" s="117"/>
      <c r="BY128" s="117"/>
      <c r="BZ128" s="127"/>
      <c r="CA128" s="12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</row>
    <row r="129" spans="1:125" s="128" customFormat="1" ht="31.5">
      <c r="A129" s="238"/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72"/>
      <c r="S129" s="72"/>
      <c r="T129" s="72"/>
      <c r="U129" s="72">
        <v>3</v>
      </c>
      <c r="V129" s="72">
        <v>7</v>
      </c>
      <c r="W129" s="72">
        <v>6</v>
      </c>
      <c r="X129" s="72">
        <v>0</v>
      </c>
      <c r="Y129" s="72">
        <v>1</v>
      </c>
      <c r="Z129" s="72">
        <v>0</v>
      </c>
      <c r="AA129" s="72">
        <v>0</v>
      </c>
      <c r="AB129" s="72">
        <v>1</v>
      </c>
      <c r="AC129" s="72">
        <v>0</v>
      </c>
      <c r="AD129" s="72">
        <v>1</v>
      </c>
      <c r="AE129" s="93" t="s">
        <v>123</v>
      </c>
      <c r="AF129" s="300" t="s">
        <v>53</v>
      </c>
      <c r="AG129" s="74"/>
      <c r="AH129" s="74"/>
      <c r="AI129" s="74"/>
      <c r="AJ129" s="74"/>
      <c r="AK129" s="74"/>
      <c r="AL129" s="74"/>
      <c r="AM129" s="74"/>
      <c r="AN129" s="74"/>
      <c r="AO129" s="75"/>
      <c r="AP129" s="75"/>
      <c r="AQ129" s="75"/>
      <c r="AR129" s="75"/>
      <c r="AS129" s="400"/>
      <c r="AT129" s="77"/>
      <c r="AU129" s="315">
        <v>331</v>
      </c>
      <c r="AV129" s="281">
        <v>331</v>
      </c>
      <c r="AW129" s="281">
        <v>331</v>
      </c>
      <c r="AX129" s="281">
        <v>331</v>
      </c>
      <c r="AY129" s="281">
        <v>331</v>
      </c>
      <c r="AZ129" s="281">
        <v>331</v>
      </c>
      <c r="BA129" s="272" t="s">
        <v>184</v>
      </c>
      <c r="BB129" s="123"/>
      <c r="BC129" s="111"/>
      <c r="BD129" s="124"/>
      <c r="BE129" s="94"/>
      <c r="BF129" s="125"/>
      <c r="BG129" s="125"/>
      <c r="BH129" s="125"/>
      <c r="BI129" s="125"/>
      <c r="BJ129" s="125"/>
      <c r="BK129" s="94"/>
      <c r="BL129" s="125"/>
      <c r="BM129" s="125"/>
      <c r="BN129" s="94"/>
      <c r="BO129" s="125"/>
      <c r="BP129" s="125"/>
      <c r="BQ129" s="94"/>
      <c r="BR129" s="125"/>
      <c r="BS129" s="94"/>
      <c r="BT129" s="125"/>
      <c r="BU129" s="94"/>
      <c r="BV129" s="126"/>
      <c r="BW129" s="393"/>
      <c r="BX129" s="117"/>
      <c r="BY129" s="117"/>
      <c r="BZ129" s="127"/>
      <c r="CA129" s="12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</row>
    <row r="130" spans="1:125" s="128" customFormat="1" ht="47.25">
      <c r="A130" s="238">
        <v>7</v>
      </c>
      <c r="B130" s="238">
        <v>0</v>
      </c>
      <c r="C130" s="238">
        <v>2</v>
      </c>
      <c r="D130" s="238">
        <v>0</v>
      </c>
      <c r="E130" s="238">
        <v>8</v>
      </c>
      <c r="F130" s="238">
        <v>0</v>
      </c>
      <c r="G130" s="238">
        <v>1</v>
      </c>
      <c r="H130" s="238">
        <v>3</v>
      </c>
      <c r="I130" s="238">
        <v>7</v>
      </c>
      <c r="J130" s="238">
        <v>6</v>
      </c>
      <c r="K130" s="238">
        <v>0</v>
      </c>
      <c r="L130" s="238">
        <v>1</v>
      </c>
      <c r="M130" s="238">
        <v>1</v>
      </c>
      <c r="N130" s="238">
        <v>0</v>
      </c>
      <c r="O130" s="238">
        <v>6</v>
      </c>
      <c r="P130" s="238">
        <v>8</v>
      </c>
      <c r="Q130" s="238">
        <v>0</v>
      </c>
      <c r="R130" s="72"/>
      <c r="S130" s="72"/>
      <c r="T130" s="72"/>
      <c r="U130" s="72">
        <v>3</v>
      </c>
      <c r="V130" s="72">
        <v>7</v>
      </c>
      <c r="W130" s="72">
        <v>6</v>
      </c>
      <c r="X130" s="72">
        <v>0</v>
      </c>
      <c r="Y130" s="72">
        <v>1</v>
      </c>
      <c r="Z130" s="72">
        <v>0</v>
      </c>
      <c r="AA130" s="72">
        <v>0</v>
      </c>
      <c r="AB130" s="72">
        <v>2</v>
      </c>
      <c r="AC130" s="72">
        <v>0</v>
      </c>
      <c r="AD130" s="72">
        <v>0</v>
      </c>
      <c r="AE130" s="367" t="s">
        <v>165</v>
      </c>
      <c r="AF130" s="300" t="s">
        <v>35</v>
      </c>
      <c r="AG130" s="74"/>
      <c r="AH130" s="74"/>
      <c r="AI130" s="74"/>
      <c r="AJ130" s="74"/>
      <c r="AK130" s="74"/>
      <c r="AL130" s="74"/>
      <c r="AM130" s="74"/>
      <c r="AN130" s="74"/>
      <c r="AO130" s="75"/>
      <c r="AP130" s="75"/>
      <c r="AQ130" s="75"/>
      <c r="AR130" s="75"/>
      <c r="AS130" s="400"/>
      <c r="AT130" s="77"/>
      <c r="AU130" s="311">
        <v>1040.61</v>
      </c>
      <c r="AV130" s="311">
        <v>790.91</v>
      </c>
      <c r="AW130" s="311">
        <v>790.91</v>
      </c>
      <c r="AX130" s="311">
        <v>790.91</v>
      </c>
      <c r="AY130" s="311">
        <v>790.91</v>
      </c>
      <c r="AZ130" s="279">
        <f>AY130+AX130+AW130+AV130+AU130</f>
        <v>4204.25</v>
      </c>
      <c r="BA130" s="272" t="s">
        <v>184</v>
      </c>
      <c r="BB130" s="123"/>
      <c r="BC130" s="111"/>
      <c r="BD130" s="124"/>
      <c r="BE130" s="94"/>
      <c r="BF130" s="125"/>
      <c r="BG130" s="125"/>
      <c r="BH130" s="125"/>
      <c r="BI130" s="125"/>
      <c r="BJ130" s="125"/>
      <c r="BK130" s="94"/>
      <c r="BL130" s="125"/>
      <c r="BM130" s="125"/>
      <c r="BN130" s="94"/>
      <c r="BO130" s="125"/>
      <c r="BP130" s="125"/>
      <c r="BQ130" s="94"/>
      <c r="BR130" s="125"/>
      <c r="BS130" s="94"/>
      <c r="BT130" s="125"/>
      <c r="BU130" s="94"/>
      <c r="BV130" s="126"/>
      <c r="BW130" s="393"/>
      <c r="BX130" s="117"/>
      <c r="BY130" s="117"/>
      <c r="BZ130" s="127"/>
      <c r="CA130" s="12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</row>
    <row r="131" spans="1:125" s="128" customFormat="1" ht="31.5">
      <c r="A131" s="238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72"/>
      <c r="S131" s="72"/>
      <c r="T131" s="72"/>
      <c r="U131" s="72">
        <v>3</v>
      </c>
      <c r="V131" s="72">
        <v>7</v>
      </c>
      <c r="W131" s="72">
        <v>6</v>
      </c>
      <c r="X131" s="72">
        <v>0</v>
      </c>
      <c r="Y131" s="72">
        <v>1</v>
      </c>
      <c r="Z131" s="72">
        <v>0</v>
      </c>
      <c r="AA131" s="72">
        <v>0</v>
      </c>
      <c r="AB131" s="72">
        <v>2</v>
      </c>
      <c r="AC131" s="72">
        <v>0</v>
      </c>
      <c r="AD131" s="72">
        <v>1</v>
      </c>
      <c r="AE131" s="93" t="s">
        <v>137</v>
      </c>
      <c r="AF131" s="300" t="s">
        <v>53</v>
      </c>
      <c r="AG131" s="74"/>
      <c r="AH131" s="74"/>
      <c r="AI131" s="74"/>
      <c r="AJ131" s="74"/>
      <c r="AK131" s="74"/>
      <c r="AL131" s="74"/>
      <c r="AM131" s="74"/>
      <c r="AN131" s="74"/>
      <c r="AO131" s="75"/>
      <c r="AP131" s="75"/>
      <c r="AQ131" s="75"/>
      <c r="AR131" s="75"/>
      <c r="AS131" s="400"/>
      <c r="AT131" s="77"/>
      <c r="AU131" s="281">
        <v>3</v>
      </c>
      <c r="AV131" s="281">
        <v>3</v>
      </c>
      <c r="AW131" s="281">
        <v>3</v>
      </c>
      <c r="AX131" s="281">
        <v>3</v>
      </c>
      <c r="AY131" s="281">
        <v>3</v>
      </c>
      <c r="AZ131" s="274">
        <v>3</v>
      </c>
      <c r="BA131" s="272" t="s">
        <v>184</v>
      </c>
      <c r="BB131" s="123"/>
      <c r="BC131" s="111"/>
      <c r="BD131" s="124"/>
      <c r="BE131" s="94"/>
      <c r="BF131" s="125"/>
      <c r="BG131" s="125"/>
      <c r="BH131" s="125"/>
      <c r="BI131" s="125"/>
      <c r="BJ131" s="125"/>
      <c r="BK131" s="94"/>
      <c r="BL131" s="125"/>
      <c r="BM131" s="125"/>
      <c r="BN131" s="94"/>
      <c r="BO131" s="125"/>
      <c r="BP131" s="125"/>
      <c r="BQ131" s="94"/>
      <c r="BR131" s="125"/>
      <c r="BS131" s="94"/>
      <c r="BT131" s="125"/>
      <c r="BU131" s="94"/>
      <c r="BV131" s="126"/>
      <c r="BW131" s="393"/>
      <c r="BX131" s="117"/>
      <c r="BY131" s="117"/>
      <c r="BZ131" s="127"/>
      <c r="CA131" s="12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</row>
    <row r="132" spans="1:125" s="128" customFormat="1" ht="31.5">
      <c r="A132" s="331"/>
      <c r="B132" s="331"/>
      <c r="C132" s="331"/>
      <c r="D132" s="331"/>
      <c r="E132" s="331"/>
      <c r="F132" s="331"/>
      <c r="G132" s="331"/>
      <c r="H132" s="331"/>
      <c r="I132" s="331"/>
      <c r="J132" s="331"/>
      <c r="K132" s="331"/>
      <c r="L132" s="331"/>
      <c r="M132" s="331"/>
      <c r="N132" s="331"/>
      <c r="O132" s="331"/>
      <c r="P132" s="331"/>
      <c r="Q132" s="331"/>
      <c r="R132" s="72"/>
      <c r="S132" s="72"/>
      <c r="T132" s="72"/>
      <c r="U132" s="72">
        <v>3</v>
      </c>
      <c r="V132" s="72">
        <v>7</v>
      </c>
      <c r="W132" s="72">
        <v>6</v>
      </c>
      <c r="X132" s="72">
        <v>0</v>
      </c>
      <c r="Y132" s="72">
        <v>2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362" t="s">
        <v>75</v>
      </c>
      <c r="AF132" s="300" t="s">
        <v>35</v>
      </c>
      <c r="AG132" s="74"/>
      <c r="AH132" s="74"/>
      <c r="AI132" s="74"/>
      <c r="AJ132" s="74"/>
      <c r="AK132" s="74"/>
      <c r="AL132" s="74"/>
      <c r="AM132" s="74"/>
      <c r="AN132" s="74"/>
      <c r="AO132" s="75"/>
      <c r="AP132" s="75"/>
      <c r="AQ132" s="75"/>
      <c r="AR132" s="75"/>
      <c r="AS132" s="400"/>
      <c r="AT132" s="77"/>
      <c r="AU132" s="278">
        <f>SUM(AU134,AU136)</f>
        <v>0</v>
      </c>
      <c r="AV132" s="278">
        <f>SUM(AV134,AV136)</f>
        <v>0</v>
      </c>
      <c r="AW132" s="278">
        <f>SUM(AW134,AW136)</f>
        <v>0</v>
      </c>
      <c r="AX132" s="278">
        <f>SUM(AX134,AX136)</f>
        <v>70</v>
      </c>
      <c r="AY132" s="278">
        <f>SUM(AY134,AY136)</f>
        <v>220</v>
      </c>
      <c r="AZ132" s="279">
        <f>AY132+AX132+AW132+AV132+AU132</f>
        <v>290</v>
      </c>
      <c r="BA132" s="272" t="s">
        <v>184</v>
      </c>
      <c r="BB132" s="123"/>
      <c r="BC132" s="111"/>
      <c r="BD132" s="124"/>
      <c r="BE132" s="94"/>
      <c r="BF132" s="125"/>
      <c r="BG132" s="125"/>
      <c r="BH132" s="125"/>
      <c r="BI132" s="125"/>
      <c r="BJ132" s="125"/>
      <c r="BK132" s="94"/>
      <c r="BL132" s="125"/>
      <c r="BM132" s="125"/>
      <c r="BN132" s="94"/>
      <c r="BO132" s="125"/>
      <c r="BP132" s="125"/>
      <c r="BQ132" s="94"/>
      <c r="BR132" s="125"/>
      <c r="BS132" s="94"/>
      <c r="BT132" s="125"/>
      <c r="BU132" s="94"/>
      <c r="BV132" s="126"/>
      <c r="BW132" s="393"/>
      <c r="BX132" s="117"/>
      <c r="BY132" s="117"/>
      <c r="BZ132" s="127"/>
      <c r="CA132" s="12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</row>
    <row r="133" spans="1:125" s="128" customFormat="1" ht="63">
      <c r="A133" s="238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72"/>
      <c r="S133" s="72"/>
      <c r="T133" s="72"/>
      <c r="U133" s="72">
        <v>3</v>
      </c>
      <c r="V133" s="72">
        <v>7</v>
      </c>
      <c r="W133" s="72">
        <v>6</v>
      </c>
      <c r="X133" s="72">
        <v>0</v>
      </c>
      <c r="Y133" s="72">
        <v>2</v>
      </c>
      <c r="Z133" s="72">
        <v>0</v>
      </c>
      <c r="AA133" s="72">
        <v>0</v>
      </c>
      <c r="AB133" s="72">
        <v>0</v>
      </c>
      <c r="AC133" s="72">
        <v>0</v>
      </c>
      <c r="AD133" s="72">
        <v>1</v>
      </c>
      <c r="AE133" s="262" t="s">
        <v>127</v>
      </c>
      <c r="AF133" s="300" t="s">
        <v>106</v>
      </c>
      <c r="AG133" s="74"/>
      <c r="AH133" s="74"/>
      <c r="AI133" s="74"/>
      <c r="AJ133" s="74"/>
      <c r="AK133" s="74"/>
      <c r="AL133" s="74"/>
      <c r="AM133" s="74"/>
      <c r="AN133" s="74"/>
      <c r="AO133" s="75"/>
      <c r="AP133" s="75"/>
      <c r="AQ133" s="75"/>
      <c r="AR133" s="75"/>
      <c r="AS133" s="400"/>
      <c r="AT133" s="77"/>
      <c r="AU133" s="281" t="s">
        <v>36</v>
      </c>
      <c r="AV133" s="281" t="s">
        <v>36</v>
      </c>
      <c r="AW133" s="281" t="s">
        <v>36</v>
      </c>
      <c r="AX133" s="281">
        <f>(AX123/AX22)*100</f>
        <v>21.724007159905653</v>
      </c>
      <c r="AY133" s="281">
        <f>(AY123/AY22)*100</f>
        <v>22.166105848137274</v>
      </c>
      <c r="AZ133" s="281" t="s">
        <v>36</v>
      </c>
      <c r="BA133" s="272" t="s">
        <v>184</v>
      </c>
      <c r="BB133" s="123"/>
      <c r="BC133" s="111"/>
      <c r="BD133" s="124"/>
      <c r="BE133" s="94"/>
      <c r="BF133" s="125"/>
      <c r="BG133" s="125"/>
      <c r="BH133" s="125"/>
      <c r="BI133" s="125"/>
      <c r="BJ133" s="125"/>
      <c r="BK133" s="94"/>
      <c r="BL133" s="125"/>
      <c r="BM133" s="125"/>
      <c r="BN133" s="94"/>
      <c r="BO133" s="125"/>
      <c r="BP133" s="125"/>
      <c r="BQ133" s="94"/>
      <c r="BR133" s="125"/>
      <c r="BS133" s="94"/>
      <c r="BT133" s="125"/>
      <c r="BU133" s="94"/>
      <c r="BV133" s="126"/>
      <c r="BW133" s="393"/>
      <c r="BX133" s="117"/>
      <c r="BY133" s="117"/>
      <c r="BZ133" s="127"/>
      <c r="CA133" s="12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</row>
    <row r="134" spans="1:125" s="128" customFormat="1" ht="31.5">
      <c r="A134" s="238">
        <v>7</v>
      </c>
      <c r="B134" s="238">
        <v>0</v>
      </c>
      <c r="C134" s="238">
        <v>2</v>
      </c>
      <c r="D134" s="238">
        <v>0</v>
      </c>
      <c r="E134" s="238">
        <v>8</v>
      </c>
      <c r="F134" s="238">
        <v>0</v>
      </c>
      <c r="G134" s="238">
        <v>1</v>
      </c>
      <c r="H134" s="238">
        <v>3</v>
      </c>
      <c r="I134" s="238">
        <v>7</v>
      </c>
      <c r="J134" s="238">
        <v>6</v>
      </c>
      <c r="K134" s="238">
        <v>0</v>
      </c>
      <c r="L134" s="238">
        <v>2</v>
      </c>
      <c r="M134" s="238">
        <v>4</v>
      </c>
      <c r="N134" s="238">
        <v>0</v>
      </c>
      <c r="O134" s="238">
        <v>0</v>
      </c>
      <c r="P134" s="238">
        <v>1</v>
      </c>
      <c r="Q134" s="238" t="s">
        <v>98</v>
      </c>
      <c r="R134" s="72"/>
      <c r="S134" s="72"/>
      <c r="T134" s="72"/>
      <c r="U134" s="72">
        <v>3</v>
      </c>
      <c r="V134" s="72">
        <v>7</v>
      </c>
      <c r="W134" s="72">
        <v>6</v>
      </c>
      <c r="X134" s="72">
        <v>0</v>
      </c>
      <c r="Y134" s="72">
        <v>2</v>
      </c>
      <c r="Z134" s="72">
        <v>0</v>
      </c>
      <c r="AA134" s="72">
        <v>0</v>
      </c>
      <c r="AB134" s="72">
        <v>1</v>
      </c>
      <c r="AC134" s="72">
        <v>0</v>
      </c>
      <c r="AD134" s="72">
        <v>0</v>
      </c>
      <c r="AE134" s="367" t="s">
        <v>93</v>
      </c>
      <c r="AF134" s="300" t="s">
        <v>35</v>
      </c>
      <c r="AG134" s="74"/>
      <c r="AH134" s="74"/>
      <c r="AI134" s="74"/>
      <c r="AJ134" s="74"/>
      <c r="AK134" s="74"/>
      <c r="AL134" s="74"/>
      <c r="AM134" s="74"/>
      <c r="AN134" s="74"/>
      <c r="AO134" s="75"/>
      <c r="AP134" s="75"/>
      <c r="AQ134" s="75"/>
      <c r="AR134" s="75"/>
      <c r="AS134" s="400"/>
      <c r="AT134" s="77"/>
      <c r="AU134" s="278">
        <v>0</v>
      </c>
      <c r="AV134" s="278">
        <v>0</v>
      </c>
      <c r="AW134" s="278">
        <v>0</v>
      </c>
      <c r="AX134" s="278">
        <v>0</v>
      </c>
      <c r="AY134" s="278">
        <v>150</v>
      </c>
      <c r="AZ134" s="278">
        <f>AY134+AX134+AW134+AV134+AU134</f>
        <v>150</v>
      </c>
      <c r="BA134" s="272" t="s">
        <v>184</v>
      </c>
      <c r="BB134" s="123"/>
      <c r="BC134" s="111"/>
      <c r="BD134" s="124"/>
      <c r="BE134" s="94"/>
      <c r="BF134" s="125"/>
      <c r="BG134" s="125"/>
      <c r="BH134" s="125"/>
      <c r="BI134" s="125"/>
      <c r="BJ134" s="125"/>
      <c r="BK134" s="94"/>
      <c r="BL134" s="125"/>
      <c r="BM134" s="125"/>
      <c r="BN134" s="94"/>
      <c r="BO134" s="125"/>
      <c r="BP134" s="125"/>
      <c r="BQ134" s="94"/>
      <c r="BR134" s="125"/>
      <c r="BS134" s="94"/>
      <c r="BT134" s="125"/>
      <c r="BU134" s="94"/>
      <c r="BV134" s="126"/>
      <c r="BW134" s="393"/>
      <c r="BX134" s="117"/>
      <c r="BY134" s="117"/>
      <c r="BZ134" s="127"/>
      <c r="CA134" s="12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</row>
    <row r="135" spans="1:125" s="128" customFormat="1" ht="31.5">
      <c r="A135" s="238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72"/>
      <c r="S135" s="72"/>
      <c r="T135" s="72"/>
      <c r="U135" s="72">
        <v>3</v>
      </c>
      <c r="V135" s="72">
        <v>7</v>
      </c>
      <c r="W135" s="72">
        <v>6</v>
      </c>
      <c r="X135" s="72">
        <v>0</v>
      </c>
      <c r="Y135" s="72">
        <v>2</v>
      </c>
      <c r="Z135" s="72">
        <v>0</v>
      </c>
      <c r="AA135" s="72">
        <v>0</v>
      </c>
      <c r="AB135" s="72">
        <v>1</v>
      </c>
      <c r="AC135" s="72">
        <v>0</v>
      </c>
      <c r="AD135" s="72">
        <v>1</v>
      </c>
      <c r="AE135" s="260" t="s">
        <v>124</v>
      </c>
      <c r="AF135" s="300" t="s">
        <v>50</v>
      </c>
      <c r="AG135" s="74"/>
      <c r="AH135" s="74"/>
      <c r="AI135" s="74"/>
      <c r="AJ135" s="74"/>
      <c r="AK135" s="74"/>
      <c r="AL135" s="74"/>
      <c r="AM135" s="74"/>
      <c r="AN135" s="74"/>
      <c r="AO135" s="75"/>
      <c r="AP135" s="75"/>
      <c r="AQ135" s="75"/>
      <c r="AR135" s="75"/>
      <c r="AS135" s="400"/>
      <c r="AT135" s="77"/>
      <c r="AU135" s="277">
        <v>0</v>
      </c>
      <c r="AV135" s="277">
        <v>0</v>
      </c>
      <c r="AW135" s="277">
        <v>0</v>
      </c>
      <c r="AX135" s="277">
        <v>0</v>
      </c>
      <c r="AY135" s="277">
        <v>1</v>
      </c>
      <c r="AZ135" s="277">
        <v>1</v>
      </c>
      <c r="BA135" s="272" t="s">
        <v>184</v>
      </c>
      <c r="BB135" s="123"/>
      <c r="BC135" s="111"/>
      <c r="BD135" s="124"/>
      <c r="BE135" s="94"/>
      <c r="BF135" s="125"/>
      <c r="BG135" s="125"/>
      <c r="BH135" s="125"/>
      <c r="BI135" s="125"/>
      <c r="BJ135" s="125"/>
      <c r="BK135" s="94"/>
      <c r="BL135" s="125"/>
      <c r="BM135" s="125"/>
      <c r="BN135" s="94"/>
      <c r="BO135" s="125"/>
      <c r="BP135" s="125"/>
      <c r="BQ135" s="94"/>
      <c r="BR135" s="125"/>
      <c r="BS135" s="94"/>
      <c r="BT135" s="125"/>
      <c r="BU135" s="94"/>
      <c r="BV135" s="126"/>
      <c r="BW135" s="393"/>
      <c r="BX135" s="117"/>
      <c r="BY135" s="117"/>
      <c r="BZ135" s="127"/>
      <c r="CA135" s="12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</row>
    <row r="136" spans="1:125" s="128" customFormat="1" ht="47.25">
      <c r="A136" s="329">
        <v>7</v>
      </c>
      <c r="B136" s="329">
        <v>0</v>
      </c>
      <c r="C136" s="329">
        <v>2</v>
      </c>
      <c r="D136" s="329">
        <v>0</v>
      </c>
      <c r="E136" s="329">
        <v>8</v>
      </c>
      <c r="F136" s="329">
        <v>0</v>
      </c>
      <c r="G136" s="329">
        <v>4</v>
      </c>
      <c r="H136" s="329">
        <v>3</v>
      </c>
      <c r="I136" s="329">
        <v>7</v>
      </c>
      <c r="J136" s="329">
        <v>6</v>
      </c>
      <c r="K136" s="329">
        <v>0</v>
      </c>
      <c r="L136" s="329">
        <v>2</v>
      </c>
      <c r="M136" s="329">
        <v>4</v>
      </c>
      <c r="N136" s="329">
        <v>0</v>
      </c>
      <c r="O136" s="329">
        <v>0</v>
      </c>
      <c r="P136" s="329">
        <v>2</v>
      </c>
      <c r="Q136" s="329" t="s">
        <v>59</v>
      </c>
      <c r="R136" s="72"/>
      <c r="S136" s="72"/>
      <c r="T136" s="72"/>
      <c r="U136" s="72">
        <v>3</v>
      </c>
      <c r="V136" s="72">
        <v>7</v>
      </c>
      <c r="W136" s="72">
        <v>6</v>
      </c>
      <c r="X136" s="72">
        <v>0</v>
      </c>
      <c r="Y136" s="72">
        <v>2</v>
      </c>
      <c r="Z136" s="72">
        <v>0</v>
      </c>
      <c r="AA136" s="72">
        <v>0</v>
      </c>
      <c r="AB136" s="72">
        <v>2</v>
      </c>
      <c r="AC136" s="72">
        <v>0</v>
      </c>
      <c r="AD136" s="72">
        <v>1</v>
      </c>
      <c r="AE136" s="367" t="s">
        <v>199</v>
      </c>
      <c r="AF136" s="300" t="s">
        <v>35</v>
      </c>
      <c r="AG136" s="74"/>
      <c r="AH136" s="74"/>
      <c r="AI136" s="74"/>
      <c r="AJ136" s="74"/>
      <c r="AK136" s="74"/>
      <c r="AL136" s="74"/>
      <c r="AM136" s="74"/>
      <c r="AN136" s="74"/>
      <c r="AO136" s="75"/>
      <c r="AP136" s="75"/>
      <c r="AQ136" s="75"/>
      <c r="AR136" s="75"/>
      <c r="AS136" s="400"/>
      <c r="AT136" s="77"/>
      <c r="AU136" s="278">
        <v>0</v>
      </c>
      <c r="AV136" s="278">
        <v>0</v>
      </c>
      <c r="AW136" s="278">
        <v>0</v>
      </c>
      <c r="AX136" s="278">
        <v>70</v>
      </c>
      <c r="AY136" s="278">
        <v>70</v>
      </c>
      <c r="AZ136" s="279">
        <f>AY136+AX136+AW136+AV136+AU136</f>
        <v>140</v>
      </c>
      <c r="BA136" s="272" t="s">
        <v>184</v>
      </c>
      <c r="BB136" s="123"/>
      <c r="BC136" s="111"/>
      <c r="BD136" s="124"/>
      <c r="BE136" s="94"/>
      <c r="BF136" s="125"/>
      <c r="BG136" s="125"/>
      <c r="BH136" s="125"/>
      <c r="BI136" s="125"/>
      <c r="BJ136" s="125"/>
      <c r="BK136" s="94"/>
      <c r="BL136" s="125"/>
      <c r="BM136" s="125"/>
      <c r="BN136" s="94"/>
      <c r="BO136" s="125"/>
      <c r="BP136" s="125"/>
      <c r="BQ136" s="94"/>
      <c r="BR136" s="125"/>
      <c r="BS136" s="94"/>
      <c r="BT136" s="125"/>
      <c r="BU136" s="94"/>
      <c r="BV136" s="126"/>
      <c r="BW136" s="310"/>
      <c r="BX136" s="117"/>
      <c r="BY136" s="117"/>
      <c r="BZ136" s="127"/>
      <c r="CA136" s="12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</row>
    <row r="137" spans="1:125" s="128" customFormat="1" ht="31.5">
      <c r="A137" s="330"/>
      <c r="B137" s="330"/>
      <c r="C137" s="330"/>
      <c r="D137" s="330"/>
      <c r="E137" s="330"/>
      <c r="F137" s="330"/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265"/>
      <c r="S137" s="72"/>
      <c r="T137" s="72"/>
      <c r="U137" s="72">
        <v>3</v>
      </c>
      <c r="V137" s="72">
        <v>7</v>
      </c>
      <c r="W137" s="72">
        <v>6</v>
      </c>
      <c r="X137" s="72">
        <v>0</v>
      </c>
      <c r="Y137" s="72">
        <v>2</v>
      </c>
      <c r="Z137" s="72">
        <v>0</v>
      </c>
      <c r="AA137" s="72">
        <v>0</v>
      </c>
      <c r="AB137" s="72">
        <v>2</v>
      </c>
      <c r="AC137" s="72">
        <v>0</v>
      </c>
      <c r="AD137" s="72">
        <v>1</v>
      </c>
      <c r="AE137" s="93" t="s">
        <v>174</v>
      </c>
      <c r="AF137" s="300" t="s">
        <v>53</v>
      </c>
      <c r="AG137" s="74"/>
      <c r="AH137" s="74"/>
      <c r="AI137" s="74"/>
      <c r="AJ137" s="74"/>
      <c r="AK137" s="74"/>
      <c r="AL137" s="74"/>
      <c r="AM137" s="74"/>
      <c r="AN137" s="74"/>
      <c r="AO137" s="75"/>
      <c r="AP137" s="75"/>
      <c r="AQ137" s="75"/>
      <c r="AR137" s="75"/>
      <c r="AS137" s="400"/>
      <c r="AT137" s="77"/>
      <c r="AU137" s="281">
        <v>0</v>
      </c>
      <c r="AV137" s="281">
        <v>0</v>
      </c>
      <c r="AW137" s="281">
        <v>0</v>
      </c>
      <c r="AX137" s="281">
        <v>1</v>
      </c>
      <c r="AY137" s="281">
        <v>1</v>
      </c>
      <c r="AZ137" s="274">
        <v>1</v>
      </c>
      <c r="BA137" s="272" t="s">
        <v>184</v>
      </c>
      <c r="BB137" s="123"/>
      <c r="BC137" s="111"/>
      <c r="BD137" s="124"/>
      <c r="BE137" s="94"/>
      <c r="BF137" s="125"/>
      <c r="BG137" s="125"/>
      <c r="BH137" s="125"/>
      <c r="BI137" s="125"/>
      <c r="BJ137" s="125"/>
      <c r="BK137" s="94"/>
      <c r="BL137" s="125"/>
      <c r="BM137" s="125"/>
      <c r="BN137" s="94"/>
      <c r="BO137" s="125"/>
      <c r="BP137" s="125"/>
      <c r="BQ137" s="94"/>
      <c r="BR137" s="125"/>
      <c r="BS137" s="94"/>
      <c r="BT137" s="125"/>
      <c r="BU137" s="94"/>
      <c r="BV137" s="126"/>
      <c r="BW137" s="310"/>
      <c r="BX137" s="117"/>
      <c r="BY137" s="117"/>
      <c r="BZ137" s="127"/>
      <c r="CA137" s="12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</row>
    <row r="138" spans="1:125" s="206" customFormat="1" ht="31.5">
      <c r="A138" s="333"/>
      <c r="B138" s="333"/>
      <c r="C138" s="333"/>
      <c r="D138" s="333"/>
      <c r="E138" s="333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  <c r="R138" s="197">
        <v>7</v>
      </c>
      <c r="S138" s="197">
        <v>3</v>
      </c>
      <c r="T138" s="197">
        <v>0</v>
      </c>
      <c r="U138" s="72">
        <v>3</v>
      </c>
      <c r="V138" s="72">
        <v>7</v>
      </c>
      <c r="W138" s="197">
        <v>7</v>
      </c>
      <c r="X138" s="197">
        <v>0</v>
      </c>
      <c r="Y138" s="197">
        <v>0</v>
      </c>
      <c r="Z138" s="197">
        <v>0</v>
      </c>
      <c r="AA138" s="197">
        <v>0</v>
      </c>
      <c r="AB138" s="197">
        <v>0</v>
      </c>
      <c r="AC138" s="197">
        <v>0</v>
      </c>
      <c r="AD138" s="197">
        <v>0</v>
      </c>
      <c r="AE138" s="225" t="s">
        <v>76</v>
      </c>
      <c r="AF138" s="350" t="s">
        <v>58</v>
      </c>
      <c r="AG138" s="169"/>
      <c r="AH138" s="169"/>
      <c r="AI138" s="169"/>
      <c r="AJ138" s="169"/>
      <c r="AK138" s="169"/>
      <c r="AL138" s="169"/>
      <c r="AM138" s="169"/>
      <c r="AN138" s="169"/>
      <c r="AO138" s="198"/>
      <c r="AP138" s="198"/>
      <c r="AQ138" s="198"/>
      <c r="AR138" s="198"/>
      <c r="AS138" s="400"/>
      <c r="AT138" s="171"/>
      <c r="AU138" s="375">
        <f>AU139</f>
        <v>105.95</v>
      </c>
      <c r="AV138" s="343">
        <f>AV139</f>
        <v>103.25</v>
      </c>
      <c r="AW138" s="343">
        <f>AW139</f>
        <v>107.65</v>
      </c>
      <c r="AX138" s="375">
        <f>AX139</f>
        <v>107.65</v>
      </c>
      <c r="AY138" s="375">
        <f>AY139</f>
        <v>107.65</v>
      </c>
      <c r="AZ138" s="375">
        <f>AY138+AX138+AW138+AV138+AU138</f>
        <v>532.1500000000001</v>
      </c>
      <c r="BA138" s="373" t="s">
        <v>184</v>
      </c>
      <c r="BB138" s="199"/>
      <c r="BC138" s="200"/>
      <c r="BD138" s="200"/>
      <c r="BE138" s="201">
        <f>AL138</f>
        <v>0</v>
      </c>
      <c r="BF138" s="202"/>
      <c r="BG138" s="202"/>
      <c r="BH138" s="202"/>
      <c r="BI138" s="202"/>
      <c r="BJ138" s="202"/>
      <c r="BK138" s="202">
        <f>BE138</f>
        <v>0</v>
      </c>
      <c r="BL138" s="202"/>
      <c r="BM138" s="202"/>
      <c r="BN138" s="202">
        <f>BK138</f>
        <v>0</v>
      </c>
      <c r="BO138" s="202"/>
      <c r="BP138" s="202"/>
      <c r="BQ138" s="202">
        <f>BN138</f>
        <v>0</v>
      </c>
      <c r="BR138" s="202"/>
      <c r="BS138" s="202">
        <v>2357936</v>
      </c>
      <c r="BT138" s="202"/>
      <c r="BU138" s="202">
        <v>2357936</v>
      </c>
      <c r="BV138" s="203"/>
      <c r="BW138" s="176"/>
      <c r="BX138" s="204"/>
      <c r="BY138" s="204"/>
      <c r="BZ138" s="205"/>
      <c r="CA138" s="205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</row>
    <row r="139" spans="1:125" s="100" customFormat="1" ht="47.25">
      <c r="A139" s="238"/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72">
        <v>3</v>
      </c>
      <c r="V139" s="72">
        <v>7</v>
      </c>
      <c r="W139" s="72">
        <v>7</v>
      </c>
      <c r="X139" s="72">
        <v>0</v>
      </c>
      <c r="Y139" s="72">
        <v>1</v>
      </c>
      <c r="Z139" s="72">
        <v>0</v>
      </c>
      <c r="AA139" s="72">
        <v>0</v>
      </c>
      <c r="AB139" s="72">
        <v>0</v>
      </c>
      <c r="AC139" s="72">
        <v>0</v>
      </c>
      <c r="AD139" s="72">
        <v>0</v>
      </c>
      <c r="AE139" s="361" t="s">
        <v>77</v>
      </c>
      <c r="AF139" s="304" t="s">
        <v>58</v>
      </c>
      <c r="AG139" s="169"/>
      <c r="AH139" s="169"/>
      <c r="AI139" s="169"/>
      <c r="AJ139" s="169"/>
      <c r="AK139" s="169"/>
      <c r="AL139" s="169"/>
      <c r="AM139" s="169"/>
      <c r="AN139" s="169"/>
      <c r="AO139" s="198"/>
      <c r="AP139" s="198"/>
      <c r="AQ139" s="198"/>
      <c r="AR139" s="198"/>
      <c r="AS139" s="207"/>
      <c r="AT139" s="171"/>
      <c r="AU139" s="276">
        <f>SUM(AU141,AU143)</f>
        <v>105.95</v>
      </c>
      <c r="AV139" s="278">
        <f>SUM(AV141,AV143)</f>
        <v>103.25</v>
      </c>
      <c r="AW139" s="278">
        <f>SUM(AW141,AW143)</f>
        <v>107.65</v>
      </c>
      <c r="AX139" s="276">
        <f>SUM(AX141,AX143)</f>
        <v>107.65</v>
      </c>
      <c r="AY139" s="276">
        <f>SUM(AY141,AY143)</f>
        <v>107.65</v>
      </c>
      <c r="AZ139" s="276">
        <f>AZ141+AZ143</f>
        <v>532.15</v>
      </c>
      <c r="BA139" s="272" t="s">
        <v>184</v>
      </c>
      <c r="BB139" s="95"/>
      <c r="BC139" s="96"/>
      <c r="BD139" s="96"/>
      <c r="BE139" s="87"/>
      <c r="BF139" s="97"/>
      <c r="BG139" s="97"/>
      <c r="BH139" s="97"/>
      <c r="BI139" s="97"/>
      <c r="BJ139" s="97"/>
      <c r="BK139" s="87"/>
      <c r="BL139" s="97"/>
      <c r="BM139" s="97"/>
      <c r="BN139" s="87"/>
      <c r="BO139" s="97"/>
      <c r="BP139" s="97"/>
      <c r="BQ139" s="87"/>
      <c r="BR139" s="97"/>
      <c r="BS139" s="87"/>
      <c r="BT139" s="97"/>
      <c r="BU139" s="87"/>
      <c r="BV139" s="120"/>
      <c r="BW139" s="101"/>
      <c r="BX139" s="99"/>
      <c r="BY139" s="99"/>
      <c r="BZ139" s="135"/>
      <c r="CA139" s="135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</row>
    <row r="140" spans="1:125" s="100" customFormat="1" ht="31.5">
      <c r="A140" s="238"/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72">
        <v>3</v>
      </c>
      <c r="V140" s="72">
        <v>7</v>
      </c>
      <c r="W140" s="72">
        <v>7</v>
      </c>
      <c r="X140" s="72">
        <v>0</v>
      </c>
      <c r="Y140" s="72">
        <v>1</v>
      </c>
      <c r="Z140" s="72">
        <v>0</v>
      </c>
      <c r="AA140" s="72">
        <v>0</v>
      </c>
      <c r="AB140" s="72">
        <v>0</v>
      </c>
      <c r="AC140" s="72">
        <v>0</v>
      </c>
      <c r="AD140" s="72">
        <v>1</v>
      </c>
      <c r="AE140" s="180" t="s">
        <v>125</v>
      </c>
      <c r="AF140" s="304" t="s">
        <v>51</v>
      </c>
      <c r="AG140" s="169"/>
      <c r="AH140" s="169"/>
      <c r="AI140" s="169"/>
      <c r="AJ140" s="169"/>
      <c r="AK140" s="169"/>
      <c r="AL140" s="169"/>
      <c r="AM140" s="169"/>
      <c r="AN140" s="169"/>
      <c r="AO140" s="198"/>
      <c r="AP140" s="198"/>
      <c r="AQ140" s="198"/>
      <c r="AR140" s="198"/>
      <c r="AS140" s="207"/>
      <c r="AT140" s="171"/>
      <c r="AU140" s="285">
        <v>358</v>
      </c>
      <c r="AV140" s="285">
        <v>358</v>
      </c>
      <c r="AW140" s="285">
        <v>358</v>
      </c>
      <c r="AX140" s="285">
        <v>358</v>
      </c>
      <c r="AY140" s="285">
        <v>358</v>
      </c>
      <c r="AZ140" s="285">
        <v>358</v>
      </c>
      <c r="BA140" s="272" t="s">
        <v>184</v>
      </c>
      <c r="BB140" s="95"/>
      <c r="BC140" s="96"/>
      <c r="BD140" s="96"/>
      <c r="BE140" s="87"/>
      <c r="BF140" s="97"/>
      <c r="BG140" s="97"/>
      <c r="BH140" s="97"/>
      <c r="BI140" s="97"/>
      <c r="BJ140" s="97"/>
      <c r="BK140" s="87"/>
      <c r="BL140" s="97"/>
      <c r="BM140" s="97"/>
      <c r="BN140" s="87"/>
      <c r="BO140" s="97"/>
      <c r="BP140" s="97"/>
      <c r="BQ140" s="87"/>
      <c r="BR140" s="97"/>
      <c r="BS140" s="87"/>
      <c r="BT140" s="97"/>
      <c r="BU140" s="87"/>
      <c r="BV140" s="120"/>
      <c r="BW140" s="101"/>
      <c r="BX140" s="99"/>
      <c r="BY140" s="99"/>
      <c r="BZ140" s="135"/>
      <c r="CA140" s="135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</row>
    <row r="141" spans="1:125" s="108" customFormat="1" ht="47.25">
      <c r="A141" s="238">
        <v>7</v>
      </c>
      <c r="B141" s="238">
        <v>0</v>
      </c>
      <c r="C141" s="238">
        <v>2</v>
      </c>
      <c r="D141" s="238">
        <v>0</v>
      </c>
      <c r="E141" s="238">
        <v>2</v>
      </c>
      <c r="F141" s="238">
        <v>0</v>
      </c>
      <c r="G141" s="238">
        <v>3</v>
      </c>
      <c r="H141" s="238">
        <v>3</v>
      </c>
      <c r="I141" s="238">
        <v>7</v>
      </c>
      <c r="J141" s="238">
        <v>7</v>
      </c>
      <c r="K141" s="238">
        <v>0</v>
      </c>
      <c r="L141" s="238">
        <v>1</v>
      </c>
      <c r="M141" s="238">
        <v>5</v>
      </c>
      <c r="N141" s="238">
        <v>1</v>
      </c>
      <c r="O141" s="238">
        <v>1</v>
      </c>
      <c r="P141" s="238">
        <v>8</v>
      </c>
      <c r="Q141" s="238">
        <v>0</v>
      </c>
      <c r="R141" s="72"/>
      <c r="S141" s="72"/>
      <c r="T141" s="72"/>
      <c r="U141" s="72">
        <v>3</v>
      </c>
      <c r="V141" s="72">
        <v>7</v>
      </c>
      <c r="W141" s="72">
        <v>7</v>
      </c>
      <c r="X141" s="72">
        <v>0</v>
      </c>
      <c r="Y141" s="72">
        <v>1</v>
      </c>
      <c r="Z141" s="72">
        <v>0</v>
      </c>
      <c r="AA141" s="72">
        <v>0</v>
      </c>
      <c r="AB141" s="72">
        <v>1</v>
      </c>
      <c r="AC141" s="72">
        <v>0</v>
      </c>
      <c r="AD141" s="72">
        <v>0</v>
      </c>
      <c r="AE141" s="366" t="s">
        <v>94</v>
      </c>
      <c r="AF141" s="304" t="s">
        <v>35</v>
      </c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207"/>
      <c r="AT141" s="170"/>
      <c r="AU141" s="286">
        <v>105.8</v>
      </c>
      <c r="AV141" s="278">
        <v>103.1</v>
      </c>
      <c r="AW141" s="278">
        <v>107.5</v>
      </c>
      <c r="AX141" s="278">
        <v>107.5</v>
      </c>
      <c r="AY141" s="278">
        <v>107.5</v>
      </c>
      <c r="AZ141" s="286">
        <f>AY141+AX141+AW141+AV141+AU141</f>
        <v>531.4</v>
      </c>
      <c r="BA141" s="272" t="s">
        <v>184</v>
      </c>
      <c r="BB141" s="103"/>
      <c r="BC141" s="104"/>
      <c r="BD141" s="104"/>
      <c r="BE141" s="105" t="e">
        <f>#REF!</f>
        <v>#REF!</v>
      </c>
      <c r="BF141" s="105" t="e">
        <f>#REF!</f>
        <v>#REF!</v>
      </c>
      <c r="BG141" s="105" t="e">
        <f>#REF!</f>
        <v>#REF!</v>
      </c>
      <c r="BH141" s="105" t="e">
        <f>#REF!</f>
        <v>#REF!</v>
      </c>
      <c r="BI141" s="105" t="e">
        <f>#REF!</f>
        <v>#REF!</v>
      </c>
      <c r="BJ141" s="105" t="e">
        <f>#REF!</f>
        <v>#REF!</v>
      </c>
      <c r="BK141" s="105" t="e">
        <f>#REF!</f>
        <v>#REF!</v>
      </c>
      <c r="BL141" s="105" t="e">
        <f>#REF!</f>
        <v>#REF!</v>
      </c>
      <c r="BM141" s="105" t="e">
        <f>#REF!</f>
        <v>#REF!</v>
      </c>
      <c r="BN141" s="105" t="e">
        <f>#REF!</f>
        <v>#REF!</v>
      </c>
      <c r="BO141" s="105" t="e">
        <f>#REF!</f>
        <v>#REF!</v>
      </c>
      <c r="BP141" s="105" t="e">
        <f>#REF!</f>
        <v>#REF!</v>
      </c>
      <c r="BQ141" s="105" t="e">
        <f>#REF!</f>
        <v>#REF!</v>
      </c>
      <c r="BR141" s="105" t="e">
        <f>#REF!</f>
        <v>#REF!</v>
      </c>
      <c r="BS141" s="105" t="e">
        <f>#REF!</f>
        <v>#REF!</v>
      </c>
      <c r="BT141" s="105" t="e">
        <f>#REF!</f>
        <v>#REF!</v>
      </c>
      <c r="BU141" s="105" t="e">
        <f>#REF!</f>
        <v>#REF!</v>
      </c>
      <c r="BV141" s="106" t="e">
        <f>BE141+BK141+BN141+BQ141+BS141+BU141</f>
        <v>#REF!</v>
      </c>
      <c r="BW141" s="98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</row>
    <row r="142" spans="1:125" s="108" customFormat="1" ht="31.5">
      <c r="A142" s="238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72"/>
      <c r="S142" s="72"/>
      <c r="T142" s="72"/>
      <c r="U142" s="72">
        <v>3</v>
      </c>
      <c r="V142" s="72">
        <v>7</v>
      </c>
      <c r="W142" s="72">
        <v>7</v>
      </c>
      <c r="X142" s="72">
        <v>0</v>
      </c>
      <c r="Y142" s="72">
        <v>1</v>
      </c>
      <c r="Z142" s="72">
        <v>0</v>
      </c>
      <c r="AA142" s="72">
        <v>0</v>
      </c>
      <c r="AB142" s="72">
        <v>1</v>
      </c>
      <c r="AC142" s="72">
        <v>0</v>
      </c>
      <c r="AD142" s="72">
        <v>1</v>
      </c>
      <c r="AE142" s="180" t="s">
        <v>125</v>
      </c>
      <c r="AF142" s="304" t="s">
        <v>51</v>
      </c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207"/>
      <c r="AT142" s="170"/>
      <c r="AU142" s="285">
        <v>358</v>
      </c>
      <c r="AV142" s="285">
        <v>358</v>
      </c>
      <c r="AW142" s="285">
        <v>358</v>
      </c>
      <c r="AX142" s="285">
        <v>358</v>
      </c>
      <c r="AY142" s="285">
        <v>358</v>
      </c>
      <c r="AZ142" s="285">
        <v>358</v>
      </c>
      <c r="BA142" s="272" t="s">
        <v>184</v>
      </c>
      <c r="BB142" s="103"/>
      <c r="BC142" s="104"/>
      <c r="BD142" s="104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6"/>
      <c r="BW142" s="98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</row>
    <row r="143" spans="1:125" s="108" customFormat="1" ht="52.5" customHeight="1">
      <c r="A143" s="238">
        <v>7</v>
      </c>
      <c r="B143" s="238">
        <v>0</v>
      </c>
      <c r="C143" s="238">
        <v>2</v>
      </c>
      <c r="D143" s="238">
        <v>0</v>
      </c>
      <c r="E143" s="238">
        <v>1</v>
      </c>
      <c r="F143" s="238">
        <v>1</v>
      </c>
      <c r="G143" s="238">
        <v>3</v>
      </c>
      <c r="H143" s="238">
        <v>3</v>
      </c>
      <c r="I143" s="238">
        <v>7</v>
      </c>
      <c r="J143" s="238">
        <v>7</v>
      </c>
      <c r="K143" s="238">
        <v>0</v>
      </c>
      <c r="L143" s="238">
        <v>1</v>
      </c>
      <c r="M143" s="238">
        <v>1</v>
      </c>
      <c r="N143" s="238">
        <v>0</v>
      </c>
      <c r="O143" s="238">
        <v>5</v>
      </c>
      <c r="P143" s="238">
        <v>4</v>
      </c>
      <c r="Q143" s="238">
        <v>0</v>
      </c>
      <c r="R143" s="72"/>
      <c r="S143" s="72"/>
      <c r="T143" s="72"/>
      <c r="U143" s="72">
        <v>3</v>
      </c>
      <c r="V143" s="72">
        <v>7</v>
      </c>
      <c r="W143" s="72">
        <v>7</v>
      </c>
      <c r="X143" s="72">
        <v>0</v>
      </c>
      <c r="Y143" s="72">
        <v>1</v>
      </c>
      <c r="Z143" s="72">
        <v>0</v>
      </c>
      <c r="AA143" s="72">
        <v>0</v>
      </c>
      <c r="AB143" s="72">
        <v>2</v>
      </c>
      <c r="AC143" s="72">
        <v>0</v>
      </c>
      <c r="AD143" s="72">
        <v>0</v>
      </c>
      <c r="AE143" s="366" t="s">
        <v>95</v>
      </c>
      <c r="AF143" s="304" t="s">
        <v>58</v>
      </c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237"/>
      <c r="AT143" s="170"/>
      <c r="AU143" s="286">
        <v>0.15</v>
      </c>
      <c r="AV143" s="278">
        <v>0.15</v>
      </c>
      <c r="AW143" s="278">
        <v>0.15</v>
      </c>
      <c r="AX143" s="286">
        <v>0.15</v>
      </c>
      <c r="AY143" s="286">
        <v>0.15</v>
      </c>
      <c r="AZ143" s="286">
        <f>SUM(AU143:AY143)</f>
        <v>0.75</v>
      </c>
      <c r="BA143" s="272" t="s">
        <v>184</v>
      </c>
      <c r="BB143" s="103"/>
      <c r="BC143" s="104"/>
      <c r="BD143" s="104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6"/>
      <c r="BW143" s="98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</row>
    <row r="144" spans="1:125" s="108" customFormat="1" ht="31.5">
      <c r="A144" s="238"/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72"/>
      <c r="S144" s="72"/>
      <c r="T144" s="72"/>
      <c r="U144" s="72">
        <v>3</v>
      </c>
      <c r="V144" s="72">
        <v>7</v>
      </c>
      <c r="W144" s="72">
        <v>7</v>
      </c>
      <c r="X144" s="72">
        <v>0</v>
      </c>
      <c r="Y144" s="72">
        <v>1</v>
      </c>
      <c r="Z144" s="72">
        <v>0</v>
      </c>
      <c r="AA144" s="72">
        <v>0</v>
      </c>
      <c r="AB144" s="72">
        <v>2</v>
      </c>
      <c r="AC144" s="72">
        <v>0</v>
      </c>
      <c r="AD144" s="72">
        <v>1</v>
      </c>
      <c r="AE144" s="180" t="s">
        <v>126</v>
      </c>
      <c r="AF144" s="304" t="s">
        <v>50</v>
      </c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237"/>
      <c r="AT144" s="170"/>
      <c r="AU144" s="283">
        <v>1</v>
      </c>
      <c r="AV144" s="277">
        <v>1</v>
      </c>
      <c r="AW144" s="277">
        <v>1</v>
      </c>
      <c r="AX144" s="283">
        <v>1</v>
      </c>
      <c r="AY144" s="283">
        <v>1</v>
      </c>
      <c r="AZ144" s="283">
        <v>1</v>
      </c>
      <c r="BA144" s="272" t="s">
        <v>184</v>
      </c>
      <c r="BB144" s="103"/>
      <c r="BC144" s="104"/>
      <c r="BD144" s="104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6"/>
      <c r="BW144" s="98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</row>
    <row r="145" spans="1:125" s="108" customFormat="1" ht="47.25">
      <c r="A145" s="238"/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72"/>
      <c r="S145" s="72"/>
      <c r="T145" s="72"/>
      <c r="U145" s="72">
        <v>3</v>
      </c>
      <c r="V145" s="72">
        <v>7</v>
      </c>
      <c r="W145" s="72">
        <v>7</v>
      </c>
      <c r="X145" s="72">
        <v>0</v>
      </c>
      <c r="Y145" s="72">
        <v>2</v>
      </c>
      <c r="Z145" s="72">
        <v>0</v>
      </c>
      <c r="AA145" s="72">
        <v>0</v>
      </c>
      <c r="AB145" s="72">
        <v>0</v>
      </c>
      <c r="AC145" s="72">
        <v>0</v>
      </c>
      <c r="AD145" s="72">
        <v>0</v>
      </c>
      <c r="AE145" s="364" t="s">
        <v>169</v>
      </c>
      <c r="AF145" s="304" t="s">
        <v>54</v>
      </c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313"/>
      <c r="AT145" s="170"/>
      <c r="AU145" s="276" t="s">
        <v>55</v>
      </c>
      <c r="AV145" s="278" t="s">
        <v>55</v>
      </c>
      <c r="AW145" s="278" t="s">
        <v>55</v>
      </c>
      <c r="AX145" s="276" t="s">
        <v>55</v>
      </c>
      <c r="AY145" s="276" t="s">
        <v>55</v>
      </c>
      <c r="AZ145" s="276" t="s">
        <v>55</v>
      </c>
      <c r="BA145" s="272" t="s">
        <v>184</v>
      </c>
      <c r="BB145" s="103"/>
      <c r="BC145" s="104"/>
      <c r="BD145" s="104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6"/>
      <c r="BW145" s="98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</row>
    <row r="146" spans="1:125" s="108" customFormat="1" ht="31.5">
      <c r="A146" s="238"/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72"/>
      <c r="S146" s="72"/>
      <c r="T146" s="72"/>
      <c r="U146" s="72">
        <v>3</v>
      </c>
      <c r="V146" s="72">
        <v>7</v>
      </c>
      <c r="W146" s="72">
        <v>7</v>
      </c>
      <c r="X146" s="72">
        <v>0</v>
      </c>
      <c r="Y146" s="72">
        <v>2</v>
      </c>
      <c r="Z146" s="72">
        <v>0</v>
      </c>
      <c r="AA146" s="72">
        <v>0</v>
      </c>
      <c r="AB146" s="72">
        <v>0</v>
      </c>
      <c r="AC146" s="72">
        <v>0</v>
      </c>
      <c r="AD146" s="72">
        <v>1</v>
      </c>
      <c r="AE146" s="109" t="s">
        <v>161</v>
      </c>
      <c r="AF146" s="300" t="s">
        <v>53</v>
      </c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313"/>
      <c r="AT146" s="170"/>
      <c r="AU146" s="315">
        <v>6</v>
      </c>
      <c r="AV146" s="281">
        <v>6</v>
      </c>
      <c r="AW146" s="281">
        <v>6</v>
      </c>
      <c r="AX146" s="281">
        <v>7</v>
      </c>
      <c r="AY146" s="281">
        <v>8</v>
      </c>
      <c r="AZ146" s="316">
        <v>8</v>
      </c>
      <c r="BA146" s="272" t="s">
        <v>184</v>
      </c>
      <c r="BB146" s="103"/>
      <c r="BC146" s="104"/>
      <c r="BD146" s="104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6"/>
      <c r="BW146" s="98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</row>
    <row r="147" spans="1:125" s="108" customFormat="1" ht="94.5">
      <c r="A147" s="238"/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72"/>
      <c r="S147" s="72"/>
      <c r="T147" s="72"/>
      <c r="U147" s="72">
        <v>3</v>
      </c>
      <c r="V147" s="72">
        <v>7</v>
      </c>
      <c r="W147" s="72">
        <v>7</v>
      </c>
      <c r="X147" s="72">
        <v>0</v>
      </c>
      <c r="Y147" s="72">
        <v>2</v>
      </c>
      <c r="Z147" s="72">
        <v>0</v>
      </c>
      <c r="AA147" s="72">
        <v>0</v>
      </c>
      <c r="AB147" s="72">
        <v>1</v>
      </c>
      <c r="AC147" s="72">
        <v>0</v>
      </c>
      <c r="AD147" s="72">
        <v>0</v>
      </c>
      <c r="AE147" s="365" t="s">
        <v>170</v>
      </c>
      <c r="AF147" s="300" t="s">
        <v>54</v>
      </c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313"/>
      <c r="AT147" s="170"/>
      <c r="AU147" s="315" t="s">
        <v>55</v>
      </c>
      <c r="AV147" s="281" t="s">
        <v>55</v>
      </c>
      <c r="AW147" s="281" t="s">
        <v>55</v>
      </c>
      <c r="AX147" s="315" t="s">
        <v>55</v>
      </c>
      <c r="AY147" s="315" t="s">
        <v>55</v>
      </c>
      <c r="AZ147" s="315" t="s">
        <v>55</v>
      </c>
      <c r="BA147" s="272" t="s">
        <v>184</v>
      </c>
      <c r="BB147" s="103"/>
      <c r="BC147" s="104"/>
      <c r="BD147" s="104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6"/>
      <c r="BW147" s="98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</row>
    <row r="148" spans="1:125" s="108" customFormat="1" ht="31.5">
      <c r="A148" s="238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72"/>
      <c r="S148" s="72"/>
      <c r="T148" s="72"/>
      <c r="U148" s="72">
        <v>3</v>
      </c>
      <c r="V148" s="72">
        <v>7</v>
      </c>
      <c r="W148" s="72">
        <v>7</v>
      </c>
      <c r="X148" s="72">
        <v>0</v>
      </c>
      <c r="Y148" s="72">
        <v>2</v>
      </c>
      <c r="Z148" s="72">
        <v>0</v>
      </c>
      <c r="AA148" s="72">
        <v>0</v>
      </c>
      <c r="AB148" s="72">
        <v>1</v>
      </c>
      <c r="AC148" s="72">
        <v>0</v>
      </c>
      <c r="AD148" s="72">
        <v>1</v>
      </c>
      <c r="AE148" s="109" t="s">
        <v>161</v>
      </c>
      <c r="AF148" s="300" t="s">
        <v>53</v>
      </c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313"/>
      <c r="AT148" s="170"/>
      <c r="AU148" s="315">
        <v>6</v>
      </c>
      <c r="AV148" s="281">
        <v>6</v>
      </c>
      <c r="AW148" s="281">
        <v>6</v>
      </c>
      <c r="AX148" s="281">
        <v>7</v>
      </c>
      <c r="AY148" s="281">
        <v>8</v>
      </c>
      <c r="AZ148" s="316">
        <v>8</v>
      </c>
      <c r="BA148" s="272" t="s">
        <v>184</v>
      </c>
      <c r="BB148" s="103"/>
      <c r="BC148" s="104"/>
      <c r="BD148" s="104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6"/>
      <c r="BW148" s="98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</row>
    <row r="149" spans="1:125" s="108" customFormat="1" ht="94.5">
      <c r="A149" s="238"/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72"/>
      <c r="S149" s="72"/>
      <c r="T149" s="72"/>
      <c r="U149" s="72">
        <v>3</v>
      </c>
      <c r="V149" s="72">
        <v>7</v>
      </c>
      <c r="W149" s="72">
        <v>7</v>
      </c>
      <c r="X149" s="72">
        <v>0</v>
      </c>
      <c r="Y149" s="72">
        <v>2</v>
      </c>
      <c r="Z149" s="72">
        <v>0</v>
      </c>
      <c r="AA149" s="72">
        <v>0</v>
      </c>
      <c r="AB149" s="72">
        <v>2</v>
      </c>
      <c r="AC149" s="72">
        <v>0</v>
      </c>
      <c r="AD149" s="72">
        <v>0</v>
      </c>
      <c r="AE149" s="365" t="s">
        <v>166</v>
      </c>
      <c r="AF149" s="300" t="s">
        <v>54</v>
      </c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313"/>
      <c r="AT149" s="170"/>
      <c r="AU149" s="315" t="s">
        <v>55</v>
      </c>
      <c r="AV149" s="281" t="s">
        <v>55</v>
      </c>
      <c r="AW149" s="281" t="s">
        <v>55</v>
      </c>
      <c r="AX149" s="315" t="s">
        <v>55</v>
      </c>
      <c r="AY149" s="315" t="s">
        <v>55</v>
      </c>
      <c r="AZ149" s="315" t="s">
        <v>55</v>
      </c>
      <c r="BA149" s="272" t="s">
        <v>184</v>
      </c>
      <c r="BB149" s="103"/>
      <c r="BC149" s="104"/>
      <c r="BD149" s="104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6"/>
      <c r="BW149" s="98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</row>
    <row r="150" spans="1:125" s="108" customFormat="1" ht="47.25">
      <c r="A150" s="238"/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72"/>
      <c r="S150" s="72"/>
      <c r="T150" s="72"/>
      <c r="U150" s="72">
        <v>3</v>
      </c>
      <c r="V150" s="72">
        <v>7</v>
      </c>
      <c r="W150" s="72">
        <v>7</v>
      </c>
      <c r="X150" s="72">
        <v>0</v>
      </c>
      <c r="Y150" s="72">
        <v>2</v>
      </c>
      <c r="Z150" s="72">
        <v>0</v>
      </c>
      <c r="AA150" s="72">
        <v>0</v>
      </c>
      <c r="AB150" s="72">
        <v>2</v>
      </c>
      <c r="AC150" s="72">
        <v>0</v>
      </c>
      <c r="AD150" s="72">
        <v>1</v>
      </c>
      <c r="AE150" s="109" t="s">
        <v>167</v>
      </c>
      <c r="AF150" s="300" t="s">
        <v>53</v>
      </c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313"/>
      <c r="AT150" s="170"/>
      <c r="AU150" s="315">
        <v>80</v>
      </c>
      <c r="AV150" s="281">
        <v>80</v>
      </c>
      <c r="AW150" s="281">
        <v>80</v>
      </c>
      <c r="AX150" s="281">
        <v>80</v>
      </c>
      <c r="AY150" s="281">
        <v>80</v>
      </c>
      <c r="AZ150" s="316">
        <v>80</v>
      </c>
      <c r="BA150" s="272" t="s">
        <v>184</v>
      </c>
      <c r="BB150" s="103"/>
      <c r="BC150" s="104"/>
      <c r="BD150" s="104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6"/>
      <c r="BW150" s="98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</row>
    <row r="151" spans="1:125" s="217" customFormat="1" ht="19.5" customHeight="1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72">
        <v>3</v>
      </c>
      <c r="V151" s="72">
        <v>7</v>
      </c>
      <c r="W151" s="208">
        <v>9</v>
      </c>
      <c r="X151" s="208">
        <v>0</v>
      </c>
      <c r="Y151" s="208">
        <v>0</v>
      </c>
      <c r="Z151" s="208">
        <v>0</v>
      </c>
      <c r="AA151" s="208">
        <v>0</v>
      </c>
      <c r="AB151" s="208">
        <v>0</v>
      </c>
      <c r="AC151" s="208">
        <v>0</v>
      </c>
      <c r="AD151" s="208">
        <v>0</v>
      </c>
      <c r="AE151" s="227" t="s">
        <v>40</v>
      </c>
      <c r="AF151" s="348" t="s">
        <v>35</v>
      </c>
      <c r="AG151" s="169"/>
      <c r="AH151" s="169"/>
      <c r="AI151" s="169"/>
      <c r="AJ151" s="169"/>
      <c r="AK151" s="169"/>
      <c r="AL151" s="169"/>
      <c r="AM151" s="169"/>
      <c r="AN151" s="169"/>
      <c r="AO151" s="198"/>
      <c r="AP151" s="198"/>
      <c r="AQ151" s="198"/>
      <c r="AR151" s="198"/>
      <c r="AS151" s="401"/>
      <c r="AT151" s="171"/>
      <c r="AU151" s="344">
        <f>AU152+AU156</f>
        <v>2731</v>
      </c>
      <c r="AV151" s="344">
        <f>AV152+AV156</f>
        <v>2456</v>
      </c>
      <c r="AW151" s="344">
        <f>AW152+AW156</f>
        <v>2456</v>
      </c>
      <c r="AX151" s="344">
        <f>AX152+AX156</f>
        <v>2456</v>
      </c>
      <c r="AY151" s="344">
        <f>AY152+AY156</f>
        <v>2456</v>
      </c>
      <c r="AZ151" s="344">
        <f>AY151+AX151+AW151+AV151+AU151</f>
        <v>12555</v>
      </c>
      <c r="BA151" s="373" t="s">
        <v>184</v>
      </c>
      <c r="BB151" s="209"/>
      <c r="BC151" s="210"/>
      <c r="BD151" s="211"/>
      <c r="BE151" s="212"/>
      <c r="BF151" s="213"/>
      <c r="BG151" s="213"/>
      <c r="BH151" s="213"/>
      <c r="BI151" s="213"/>
      <c r="BJ151" s="213"/>
      <c r="BK151" s="212"/>
      <c r="BL151" s="213"/>
      <c r="BM151" s="213"/>
      <c r="BN151" s="212"/>
      <c r="BO151" s="213"/>
      <c r="BP151" s="213"/>
      <c r="BQ151" s="212"/>
      <c r="BR151" s="213"/>
      <c r="BS151" s="212"/>
      <c r="BT151" s="213"/>
      <c r="BU151" s="212"/>
      <c r="BV151" s="214"/>
      <c r="BW151" s="215"/>
      <c r="BX151" s="216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6"/>
      <c r="CO151" s="216"/>
      <c r="CP151" s="216"/>
      <c r="CQ151" s="216"/>
      <c r="CR151" s="216"/>
      <c r="CS151" s="216"/>
      <c r="CT151" s="216"/>
      <c r="CU151" s="216"/>
      <c r="CV151" s="216"/>
      <c r="CW151" s="216"/>
      <c r="CX151" s="216"/>
      <c r="CY151" s="216"/>
      <c r="CZ151" s="216"/>
      <c r="DA151" s="216"/>
      <c r="DB151" s="216"/>
      <c r="DC151" s="216"/>
      <c r="DD151" s="216"/>
      <c r="DE151" s="216"/>
      <c r="DF151" s="216"/>
      <c r="DG151" s="216"/>
      <c r="DH151" s="216"/>
      <c r="DI151" s="216"/>
      <c r="DJ151" s="216"/>
      <c r="DK151" s="216"/>
      <c r="DL151" s="216"/>
      <c r="DM151" s="216"/>
      <c r="DN151" s="216"/>
      <c r="DO151" s="216"/>
      <c r="DP151" s="216"/>
      <c r="DQ151" s="216"/>
      <c r="DR151" s="216"/>
      <c r="DS151" s="216"/>
      <c r="DT151" s="216"/>
      <c r="DU151" s="216"/>
    </row>
    <row r="152" spans="1:125" s="217" customFormat="1" ht="31.5">
      <c r="A152" s="240"/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72">
        <v>3</v>
      </c>
      <c r="V152" s="72">
        <v>7</v>
      </c>
      <c r="W152" s="168">
        <v>9</v>
      </c>
      <c r="X152" s="168">
        <v>0</v>
      </c>
      <c r="Y152" s="168">
        <v>1</v>
      </c>
      <c r="Z152" s="168">
        <v>0</v>
      </c>
      <c r="AA152" s="168">
        <v>0</v>
      </c>
      <c r="AB152" s="168">
        <v>0</v>
      </c>
      <c r="AC152" s="168">
        <v>0</v>
      </c>
      <c r="AD152" s="168">
        <v>0</v>
      </c>
      <c r="AE152" s="381" t="s">
        <v>41</v>
      </c>
      <c r="AF152" s="304" t="s">
        <v>35</v>
      </c>
      <c r="AG152" s="169"/>
      <c r="AH152" s="169"/>
      <c r="AI152" s="169"/>
      <c r="AJ152" s="169"/>
      <c r="AK152" s="169"/>
      <c r="AL152" s="169"/>
      <c r="AM152" s="169"/>
      <c r="AN152" s="169"/>
      <c r="AO152" s="198"/>
      <c r="AP152" s="198"/>
      <c r="AQ152" s="198"/>
      <c r="AR152" s="198"/>
      <c r="AS152" s="401"/>
      <c r="AT152" s="171"/>
      <c r="AU152" s="286">
        <f>SUM(AU153:AU155)</f>
        <v>2631</v>
      </c>
      <c r="AV152" s="286">
        <f>SUM(AV153:AV155)</f>
        <v>2456</v>
      </c>
      <c r="AW152" s="286">
        <f>SUM(AW153:AW155)</f>
        <v>2456</v>
      </c>
      <c r="AX152" s="286">
        <f>SUM(AX153:AX155)</f>
        <v>2456</v>
      </c>
      <c r="AY152" s="286">
        <f>SUM(AY153:AY155)</f>
        <v>2456</v>
      </c>
      <c r="AZ152" s="286">
        <f>AZ153+AZ154+AZ155</f>
        <v>12455</v>
      </c>
      <c r="BA152" s="275" t="s">
        <v>184</v>
      </c>
      <c r="BB152" s="209"/>
      <c r="BC152" s="210"/>
      <c r="BD152" s="211"/>
      <c r="BE152" s="212" t="s">
        <v>36</v>
      </c>
      <c r="BF152" s="213"/>
      <c r="BG152" s="213"/>
      <c r="BH152" s="213"/>
      <c r="BI152" s="213"/>
      <c r="BJ152" s="213"/>
      <c r="BK152" s="212">
        <v>30</v>
      </c>
      <c r="BL152" s="213"/>
      <c r="BM152" s="213"/>
      <c r="BN152" s="212">
        <v>40</v>
      </c>
      <c r="BO152" s="213"/>
      <c r="BP152" s="213"/>
      <c r="BQ152" s="212">
        <v>60</v>
      </c>
      <c r="BR152" s="213"/>
      <c r="BS152" s="212">
        <v>80</v>
      </c>
      <c r="BT152" s="213"/>
      <c r="BU152" s="212">
        <v>100</v>
      </c>
      <c r="BV152" s="214"/>
      <c r="BW152" s="215"/>
      <c r="BX152" s="216"/>
      <c r="BY152" s="216"/>
      <c r="BZ152" s="216"/>
      <c r="CA152" s="216"/>
      <c r="CB152" s="216"/>
      <c r="CC152" s="216"/>
      <c r="CD152" s="216"/>
      <c r="CE152" s="216"/>
      <c r="CF152" s="216"/>
      <c r="CG152" s="216"/>
      <c r="CH152" s="216"/>
      <c r="CI152" s="216"/>
      <c r="CJ152" s="216"/>
      <c r="CK152" s="216"/>
      <c r="CL152" s="216"/>
      <c r="CM152" s="216"/>
      <c r="CN152" s="216"/>
      <c r="CO152" s="216"/>
      <c r="CP152" s="216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16"/>
      <c r="DA152" s="216"/>
      <c r="DB152" s="216"/>
      <c r="DC152" s="216"/>
      <c r="DD152" s="216"/>
      <c r="DE152" s="216"/>
      <c r="DF152" s="216"/>
      <c r="DG152" s="216"/>
      <c r="DH152" s="216"/>
      <c r="DI152" s="216"/>
      <c r="DJ152" s="216"/>
      <c r="DK152" s="216"/>
      <c r="DL152" s="216"/>
      <c r="DM152" s="216"/>
      <c r="DN152" s="216"/>
      <c r="DO152" s="216"/>
      <c r="DP152" s="216"/>
      <c r="DQ152" s="216"/>
      <c r="DR152" s="216"/>
      <c r="DS152" s="216"/>
      <c r="DT152" s="216"/>
      <c r="DU152" s="216"/>
    </row>
    <row r="153" spans="1:125" s="224" customFormat="1" ht="30.75" customHeight="1">
      <c r="A153" s="333">
        <v>7</v>
      </c>
      <c r="B153" s="333">
        <v>0</v>
      </c>
      <c r="C153" s="333">
        <v>2</v>
      </c>
      <c r="D153" s="333">
        <v>0</v>
      </c>
      <c r="E153" s="333">
        <v>1</v>
      </c>
      <c r="F153" s="333">
        <v>0</v>
      </c>
      <c r="G153" s="333">
        <v>4</v>
      </c>
      <c r="H153" s="333">
        <v>3</v>
      </c>
      <c r="I153" s="333">
        <v>7</v>
      </c>
      <c r="J153" s="333">
        <v>9</v>
      </c>
      <c r="K153" s="333">
        <v>0</v>
      </c>
      <c r="L153" s="333">
        <v>0</v>
      </c>
      <c r="M153" s="333">
        <v>4</v>
      </c>
      <c r="N153" s="333">
        <v>0</v>
      </c>
      <c r="O153" s="333">
        <v>0</v>
      </c>
      <c r="P153" s="333">
        <v>1</v>
      </c>
      <c r="Q153" s="333" t="s">
        <v>60</v>
      </c>
      <c r="R153" s="197"/>
      <c r="S153" s="197"/>
      <c r="T153" s="197"/>
      <c r="U153" s="72">
        <v>3</v>
      </c>
      <c r="V153" s="72">
        <v>7</v>
      </c>
      <c r="W153" s="197">
        <v>9</v>
      </c>
      <c r="X153" s="197">
        <v>0</v>
      </c>
      <c r="Y153" s="197">
        <v>1</v>
      </c>
      <c r="Z153" s="197">
        <v>0</v>
      </c>
      <c r="AA153" s="197">
        <v>0</v>
      </c>
      <c r="AB153" s="197">
        <v>1</v>
      </c>
      <c r="AC153" s="197">
        <v>0</v>
      </c>
      <c r="AD153" s="197">
        <v>0</v>
      </c>
      <c r="AE153" s="226" t="s">
        <v>78</v>
      </c>
      <c r="AF153" s="303" t="s">
        <v>35</v>
      </c>
      <c r="AG153" s="169"/>
      <c r="AH153" s="169"/>
      <c r="AI153" s="169"/>
      <c r="AJ153" s="169"/>
      <c r="AK153" s="169"/>
      <c r="AL153" s="169"/>
      <c r="AM153" s="169"/>
      <c r="AN153" s="169"/>
      <c r="AO153" s="198"/>
      <c r="AP153" s="198"/>
      <c r="AQ153" s="198"/>
      <c r="AR153" s="198"/>
      <c r="AS153" s="401"/>
      <c r="AT153" s="171"/>
      <c r="AU153" s="276">
        <v>640.335</v>
      </c>
      <c r="AV153" s="276">
        <v>776.841</v>
      </c>
      <c r="AW153" s="278">
        <v>776.841</v>
      </c>
      <c r="AX153" s="276">
        <v>776.841</v>
      </c>
      <c r="AY153" s="276">
        <v>776.841</v>
      </c>
      <c r="AZ153" s="317">
        <f>SUM(AU153:AY153)</f>
        <v>3747.6989999999996</v>
      </c>
      <c r="BA153" s="275" t="s">
        <v>184</v>
      </c>
      <c r="BB153" s="218"/>
      <c r="BC153" s="219"/>
      <c r="BD153" s="219"/>
      <c r="BE153" s="220">
        <v>1</v>
      </c>
      <c r="BF153" s="221"/>
      <c r="BG153" s="221"/>
      <c r="BH153" s="221"/>
      <c r="BI153" s="221"/>
      <c r="BJ153" s="221"/>
      <c r="BK153" s="220">
        <v>1</v>
      </c>
      <c r="BL153" s="221"/>
      <c r="BM153" s="221"/>
      <c r="BN153" s="220">
        <v>1</v>
      </c>
      <c r="BO153" s="221"/>
      <c r="BP153" s="221"/>
      <c r="BQ153" s="220">
        <v>1</v>
      </c>
      <c r="BR153" s="221"/>
      <c r="BS153" s="220">
        <v>1</v>
      </c>
      <c r="BT153" s="221"/>
      <c r="BU153" s="220">
        <v>1</v>
      </c>
      <c r="BV153" s="222"/>
      <c r="BW153" s="215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223"/>
      <c r="CY153" s="223"/>
      <c r="CZ153" s="223"/>
      <c r="DA153" s="223"/>
      <c r="DB153" s="223"/>
      <c r="DC153" s="223"/>
      <c r="DD153" s="223"/>
      <c r="DE153" s="223"/>
      <c r="DF153" s="223"/>
      <c r="DG153" s="223"/>
      <c r="DH153" s="223"/>
      <c r="DI153" s="223"/>
      <c r="DJ153" s="223"/>
      <c r="DK153" s="223"/>
      <c r="DL153" s="223"/>
      <c r="DM153" s="223"/>
      <c r="DN153" s="223"/>
      <c r="DO153" s="223"/>
      <c r="DP153" s="223"/>
      <c r="DQ153" s="223"/>
      <c r="DR153" s="223"/>
      <c r="DS153" s="223"/>
      <c r="DT153" s="223"/>
      <c r="DU153" s="223"/>
    </row>
    <row r="154" spans="1:125" s="224" customFormat="1" ht="30.75" customHeight="1">
      <c r="A154" s="333">
        <v>7</v>
      </c>
      <c r="B154" s="333">
        <v>0</v>
      </c>
      <c r="C154" s="333">
        <v>2</v>
      </c>
      <c r="D154" s="333">
        <v>0</v>
      </c>
      <c r="E154" s="333">
        <v>1</v>
      </c>
      <c r="F154" s="333">
        <v>0</v>
      </c>
      <c r="G154" s="333">
        <v>2</v>
      </c>
      <c r="H154" s="333">
        <v>3</v>
      </c>
      <c r="I154" s="333">
        <v>7</v>
      </c>
      <c r="J154" s="333">
        <v>9</v>
      </c>
      <c r="K154" s="333">
        <v>0</v>
      </c>
      <c r="L154" s="333">
        <v>0</v>
      </c>
      <c r="M154" s="333">
        <v>4</v>
      </c>
      <c r="N154" s="333">
        <v>0</v>
      </c>
      <c r="O154" s="333">
        <v>0</v>
      </c>
      <c r="P154" s="333">
        <v>2</v>
      </c>
      <c r="Q154" s="333" t="s">
        <v>60</v>
      </c>
      <c r="R154" s="197"/>
      <c r="S154" s="197"/>
      <c r="T154" s="197"/>
      <c r="U154" s="72">
        <v>3</v>
      </c>
      <c r="V154" s="72">
        <v>7</v>
      </c>
      <c r="W154" s="197">
        <v>9</v>
      </c>
      <c r="X154" s="197">
        <v>0</v>
      </c>
      <c r="Y154" s="197">
        <v>1</v>
      </c>
      <c r="Z154" s="197">
        <v>0</v>
      </c>
      <c r="AA154" s="197">
        <v>0</v>
      </c>
      <c r="AB154" s="197">
        <v>2</v>
      </c>
      <c r="AC154" s="197">
        <v>0</v>
      </c>
      <c r="AD154" s="197">
        <v>0</v>
      </c>
      <c r="AE154" s="226" t="s">
        <v>172</v>
      </c>
      <c r="AF154" s="303" t="s">
        <v>35</v>
      </c>
      <c r="AG154" s="169"/>
      <c r="AH154" s="169"/>
      <c r="AI154" s="169"/>
      <c r="AJ154" s="169"/>
      <c r="AK154" s="169"/>
      <c r="AL154" s="169"/>
      <c r="AM154" s="169"/>
      <c r="AN154" s="169"/>
      <c r="AO154" s="198"/>
      <c r="AP154" s="198"/>
      <c r="AQ154" s="198"/>
      <c r="AR154" s="198"/>
      <c r="AS154" s="207"/>
      <c r="AT154" s="171"/>
      <c r="AU154" s="276">
        <v>894.084</v>
      </c>
      <c r="AV154" s="276">
        <v>784.564</v>
      </c>
      <c r="AW154" s="278">
        <v>784.564</v>
      </c>
      <c r="AX154" s="276">
        <v>784.564</v>
      </c>
      <c r="AY154" s="276">
        <v>784.564</v>
      </c>
      <c r="AZ154" s="317">
        <f>SUM(AU154:AY154)</f>
        <v>4032.3399999999997</v>
      </c>
      <c r="BA154" s="275" t="s">
        <v>184</v>
      </c>
      <c r="BB154" s="218"/>
      <c r="BC154" s="219"/>
      <c r="BD154" s="219"/>
      <c r="BE154" s="220"/>
      <c r="BF154" s="221"/>
      <c r="BG154" s="221"/>
      <c r="BH154" s="221"/>
      <c r="BI154" s="221"/>
      <c r="BJ154" s="221"/>
      <c r="BK154" s="220"/>
      <c r="BL154" s="221"/>
      <c r="BM154" s="221"/>
      <c r="BN154" s="220"/>
      <c r="BO154" s="221"/>
      <c r="BP154" s="221"/>
      <c r="BQ154" s="220"/>
      <c r="BR154" s="221"/>
      <c r="BS154" s="220"/>
      <c r="BT154" s="221"/>
      <c r="BU154" s="220"/>
      <c r="BV154" s="222"/>
      <c r="BW154" s="215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223"/>
      <c r="DR154" s="223"/>
      <c r="DS154" s="223"/>
      <c r="DT154" s="223"/>
      <c r="DU154" s="223"/>
    </row>
    <row r="155" spans="1:125" s="224" customFormat="1" ht="30.75" customHeight="1">
      <c r="A155" s="333">
        <v>7</v>
      </c>
      <c r="B155" s="333">
        <v>0</v>
      </c>
      <c r="C155" s="333">
        <v>2</v>
      </c>
      <c r="D155" s="333">
        <v>0</v>
      </c>
      <c r="E155" s="333">
        <v>1</v>
      </c>
      <c r="F155" s="333">
        <v>0</v>
      </c>
      <c r="G155" s="333">
        <v>4</v>
      </c>
      <c r="H155" s="333">
        <v>3</v>
      </c>
      <c r="I155" s="333">
        <v>7</v>
      </c>
      <c r="J155" s="333">
        <v>9</v>
      </c>
      <c r="K155" s="333">
        <v>0</v>
      </c>
      <c r="L155" s="333">
        <v>0</v>
      </c>
      <c r="M155" s="333">
        <v>4</v>
      </c>
      <c r="N155" s="333">
        <v>0</v>
      </c>
      <c r="O155" s="333">
        <v>0</v>
      </c>
      <c r="P155" s="333">
        <v>3</v>
      </c>
      <c r="Q155" s="333" t="s">
        <v>60</v>
      </c>
      <c r="R155" s="197"/>
      <c r="S155" s="197"/>
      <c r="T155" s="197"/>
      <c r="U155" s="72">
        <v>3</v>
      </c>
      <c r="V155" s="72">
        <v>7</v>
      </c>
      <c r="W155" s="197">
        <v>9</v>
      </c>
      <c r="X155" s="197">
        <v>0</v>
      </c>
      <c r="Y155" s="197">
        <v>1</v>
      </c>
      <c r="Z155" s="197">
        <v>0</v>
      </c>
      <c r="AA155" s="197">
        <v>0</v>
      </c>
      <c r="AB155" s="197">
        <v>3</v>
      </c>
      <c r="AC155" s="197">
        <v>0</v>
      </c>
      <c r="AD155" s="197">
        <v>0</v>
      </c>
      <c r="AE155" s="226" t="s">
        <v>178</v>
      </c>
      <c r="AF155" s="303" t="s">
        <v>35</v>
      </c>
      <c r="AG155" s="169"/>
      <c r="AH155" s="169"/>
      <c r="AI155" s="169"/>
      <c r="AJ155" s="169"/>
      <c r="AK155" s="169"/>
      <c r="AL155" s="169"/>
      <c r="AM155" s="169"/>
      <c r="AN155" s="169"/>
      <c r="AO155" s="198"/>
      <c r="AP155" s="198"/>
      <c r="AQ155" s="198"/>
      <c r="AR155" s="198"/>
      <c r="AS155" s="351"/>
      <c r="AT155" s="171"/>
      <c r="AU155" s="276">
        <v>1096.581</v>
      </c>
      <c r="AV155" s="276">
        <v>894.595</v>
      </c>
      <c r="AW155" s="278">
        <v>894.595</v>
      </c>
      <c r="AX155" s="276">
        <v>894.595</v>
      </c>
      <c r="AY155" s="276">
        <v>894.595</v>
      </c>
      <c r="AZ155" s="317">
        <f>AY155+AX155+AW155+AV155+AU155</f>
        <v>4674.961</v>
      </c>
      <c r="BA155" s="275" t="s">
        <v>184</v>
      </c>
      <c r="BB155" s="218"/>
      <c r="BC155" s="219"/>
      <c r="BD155" s="219"/>
      <c r="BE155" s="220"/>
      <c r="BF155" s="221"/>
      <c r="BG155" s="221"/>
      <c r="BH155" s="221"/>
      <c r="BI155" s="221"/>
      <c r="BJ155" s="221"/>
      <c r="BK155" s="220"/>
      <c r="BL155" s="221"/>
      <c r="BM155" s="221"/>
      <c r="BN155" s="220"/>
      <c r="BO155" s="221"/>
      <c r="BP155" s="221"/>
      <c r="BQ155" s="220"/>
      <c r="BR155" s="221"/>
      <c r="BS155" s="220"/>
      <c r="BT155" s="221"/>
      <c r="BU155" s="220"/>
      <c r="BV155" s="222"/>
      <c r="BW155" s="352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223"/>
      <c r="CZ155" s="223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  <c r="DQ155" s="223"/>
      <c r="DR155" s="223"/>
      <c r="DS155" s="223"/>
      <c r="DT155" s="223"/>
      <c r="DU155" s="223"/>
    </row>
    <row r="156" spans="1:125" s="224" customFormat="1" ht="64.5" customHeight="1">
      <c r="A156" s="333">
        <v>7</v>
      </c>
      <c r="B156" s="333">
        <v>0</v>
      </c>
      <c r="C156" s="333">
        <v>2</v>
      </c>
      <c r="D156" s="333">
        <v>1</v>
      </c>
      <c r="E156" s="333">
        <v>4</v>
      </c>
      <c r="F156" s="333">
        <v>0</v>
      </c>
      <c r="G156" s="333">
        <v>3</v>
      </c>
      <c r="H156" s="333">
        <v>3</v>
      </c>
      <c r="I156" s="333">
        <v>7</v>
      </c>
      <c r="J156" s="333">
        <v>9</v>
      </c>
      <c r="K156" s="333">
        <v>0</v>
      </c>
      <c r="L156" s="333">
        <v>0</v>
      </c>
      <c r="M156" s="333">
        <v>4</v>
      </c>
      <c r="N156" s="333">
        <v>0</v>
      </c>
      <c r="O156" s="333">
        <v>0</v>
      </c>
      <c r="P156" s="333">
        <v>4</v>
      </c>
      <c r="Q156" s="333" t="s">
        <v>173</v>
      </c>
      <c r="R156" s="197"/>
      <c r="S156" s="197"/>
      <c r="T156" s="197"/>
      <c r="U156" s="72">
        <v>3</v>
      </c>
      <c r="V156" s="72">
        <v>7</v>
      </c>
      <c r="W156" s="197">
        <v>9</v>
      </c>
      <c r="X156" s="197">
        <v>0</v>
      </c>
      <c r="Y156" s="197">
        <v>2</v>
      </c>
      <c r="Z156" s="197">
        <v>0</v>
      </c>
      <c r="AA156" s="197">
        <v>0</v>
      </c>
      <c r="AB156" s="197">
        <v>0</v>
      </c>
      <c r="AC156" s="197">
        <v>0</v>
      </c>
      <c r="AD156" s="197">
        <v>0</v>
      </c>
      <c r="AE156" s="226" t="s">
        <v>81</v>
      </c>
      <c r="AF156" s="303" t="s">
        <v>35</v>
      </c>
      <c r="AG156" s="169"/>
      <c r="AH156" s="169"/>
      <c r="AI156" s="169"/>
      <c r="AJ156" s="169"/>
      <c r="AK156" s="169"/>
      <c r="AL156" s="169"/>
      <c r="AM156" s="169"/>
      <c r="AN156" s="169"/>
      <c r="AO156" s="198"/>
      <c r="AP156" s="198"/>
      <c r="AQ156" s="198"/>
      <c r="AR156" s="198"/>
      <c r="AS156" s="207"/>
      <c r="AT156" s="171"/>
      <c r="AU156" s="276">
        <v>100</v>
      </c>
      <c r="AV156" s="278">
        <v>0</v>
      </c>
      <c r="AW156" s="278">
        <v>0</v>
      </c>
      <c r="AX156" s="276">
        <v>0</v>
      </c>
      <c r="AY156" s="276">
        <v>0</v>
      </c>
      <c r="AZ156" s="317">
        <f>SUM(AU156:AY156)</f>
        <v>100</v>
      </c>
      <c r="BA156" s="275" t="s">
        <v>187</v>
      </c>
      <c r="BB156" s="218"/>
      <c r="BC156" s="219"/>
      <c r="BD156" s="219"/>
      <c r="BE156" s="220"/>
      <c r="BF156" s="221"/>
      <c r="BG156" s="221"/>
      <c r="BH156" s="221"/>
      <c r="BI156" s="221"/>
      <c r="BJ156" s="221"/>
      <c r="BK156" s="220"/>
      <c r="BL156" s="221"/>
      <c r="BM156" s="221"/>
      <c r="BN156" s="220"/>
      <c r="BO156" s="221"/>
      <c r="BP156" s="221"/>
      <c r="BQ156" s="220"/>
      <c r="BR156" s="221"/>
      <c r="BS156" s="220"/>
      <c r="BT156" s="221"/>
      <c r="BU156" s="220"/>
      <c r="BV156" s="222"/>
      <c r="BW156" s="215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  <c r="DB156" s="223"/>
      <c r="DC156" s="223"/>
      <c r="DD156" s="223"/>
      <c r="DE156" s="223"/>
      <c r="DF156" s="223"/>
      <c r="DG156" s="223"/>
      <c r="DH156" s="223"/>
      <c r="DI156" s="223"/>
      <c r="DJ156" s="223"/>
      <c r="DK156" s="223"/>
      <c r="DL156" s="223"/>
      <c r="DM156" s="223"/>
      <c r="DN156" s="223"/>
      <c r="DO156" s="223"/>
      <c r="DP156" s="223"/>
      <c r="DQ156" s="223"/>
      <c r="DR156" s="223"/>
      <c r="DS156" s="223"/>
      <c r="DT156" s="223"/>
      <c r="DU156" s="223"/>
    </row>
    <row r="157" spans="1:125" s="128" customFormat="1" ht="15.75">
      <c r="A157" s="238"/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72"/>
      <c r="S157" s="72"/>
      <c r="T157" s="72"/>
      <c r="U157" s="72">
        <v>3</v>
      </c>
      <c r="V157" s="72">
        <v>7</v>
      </c>
      <c r="W157" s="72">
        <v>9</v>
      </c>
      <c r="X157" s="72">
        <v>0</v>
      </c>
      <c r="Y157" s="72">
        <v>3</v>
      </c>
      <c r="Z157" s="72">
        <v>0</v>
      </c>
      <c r="AA157" s="72">
        <v>0</v>
      </c>
      <c r="AB157" s="72">
        <v>0</v>
      </c>
      <c r="AC157" s="72">
        <v>0</v>
      </c>
      <c r="AD157" s="72">
        <v>0</v>
      </c>
      <c r="AE157" s="109" t="s">
        <v>61</v>
      </c>
      <c r="AF157" s="300" t="s">
        <v>54</v>
      </c>
      <c r="AG157" s="74"/>
      <c r="AH157" s="74"/>
      <c r="AI157" s="74"/>
      <c r="AJ157" s="74"/>
      <c r="AK157" s="74"/>
      <c r="AL157" s="74"/>
      <c r="AM157" s="74"/>
      <c r="AN157" s="74"/>
      <c r="AO157" s="75"/>
      <c r="AP157" s="75"/>
      <c r="AQ157" s="75"/>
      <c r="AR157" s="75"/>
      <c r="AS157" s="402"/>
      <c r="AT157" s="77"/>
      <c r="AU157" s="277" t="s">
        <v>55</v>
      </c>
      <c r="AV157" s="277" t="s">
        <v>55</v>
      </c>
      <c r="AW157" s="277" t="s">
        <v>55</v>
      </c>
      <c r="AX157" s="277" t="s">
        <v>55</v>
      </c>
      <c r="AY157" s="277" t="s">
        <v>55</v>
      </c>
      <c r="AZ157" s="277" t="s">
        <v>55</v>
      </c>
      <c r="BA157" s="272" t="s">
        <v>184</v>
      </c>
      <c r="BB157" s="123"/>
      <c r="BC157" s="111"/>
      <c r="BD157" s="124"/>
      <c r="BE157" s="94">
        <v>100</v>
      </c>
      <c r="BF157" s="125"/>
      <c r="BG157" s="125"/>
      <c r="BH157" s="125"/>
      <c r="BI157" s="125"/>
      <c r="BJ157" s="125"/>
      <c r="BK157" s="94">
        <v>100</v>
      </c>
      <c r="BL157" s="125"/>
      <c r="BM157" s="125"/>
      <c r="BN157" s="94">
        <v>100</v>
      </c>
      <c r="BO157" s="94"/>
      <c r="BP157" s="94"/>
      <c r="BQ157" s="94">
        <v>100</v>
      </c>
      <c r="BR157" s="125"/>
      <c r="BS157" s="94">
        <v>100</v>
      </c>
      <c r="BT157" s="125"/>
      <c r="BU157" s="94">
        <v>100</v>
      </c>
      <c r="BV157" s="126"/>
      <c r="BW157" s="121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</row>
    <row r="158" spans="1:125" s="100" customFormat="1" ht="40.5" customHeight="1">
      <c r="A158" s="238"/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72"/>
      <c r="S158" s="72"/>
      <c r="T158" s="72"/>
      <c r="U158" s="72">
        <v>3</v>
      </c>
      <c r="V158" s="72">
        <v>7</v>
      </c>
      <c r="W158" s="72">
        <v>9</v>
      </c>
      <c r="X158" s="72">
        <v>0</v>
      </c>
      <c r="Y158" s="72">
        <v>3</v>
      </c>
      <c r="Z158" s="72">
        <v>0</v>
      </c>
      <c r="AA158" s="72">
        <v>0</v>
      </c>
      <c r="AB158" s="72">
        <v>1</v>
      </c>
      <c r="AC158" s="72">
        <v>0</v>
      </c>
      <c r="AD158" s="72">
        <v>0</v>
      </c>
      <c r="AE158" s="109" t="s">
        <v>79</v>
      </c>
      <c r="AF158" s="300" t="s">
        <v>80</v>
      </c>
      <c r="AG158" s="74"/>
      <c r="AH158" s="74"/>
      <c r="AI158" s="74"/>
      <c r="AJ158" s="74"/>
      <c r="AK158" s="74"/>
      <c r="AL158" s="74"/>
      <c r="AM158" s="74"/>
      <c r="AN158" s="74"/>
      <c r="AO158" s="75"/>
      <c r="AP158" s="75"/>
      <c r="AQ158" s="75"/>
      <c r="AR158" s="75"/>
      <c r="AS158" s="402"/>
      <c r="AT158" s="77"/>
      <c r="AU158" s="277" t="s">
        <v>55</v>
      </c>
      <c r="AV158" s="277" t="s">
        <v>55</v>
      </c>
      <c r="AW158" s="277" t="s">
        <v>55</v>
      </c>
      <c r="AX158" s="277" t="s">
        <v>55</v>
      </c>
      <c r="AY158" s="277" t="s">
        <v>55</v>
      </c>
      <c r="AZ158" s="277" t="s">
        <v>55</v>
      </c>
      <c r="BA158" s="272" t="s">
        <v>184</v>
      </c>
      <c r="BB158" s="95"/>
      <c r="BC158" s="96"/>
      <c r="BD158" s="96"/>
      <c r="BE158" s="87">
        <v>1</v>
      </c>
      <c r="BF158" s="97"/>
      <c r="BG158" s="97"/>
      <c r="BH158" s="97"/>
      <c r="BI158" s="97"/>
      <c r="BJ158" s="97"/>
      <c r="BK158" s="87">
        <v>1</v>
      </c>
      <c r="BL158" s="97"/>
      <c r="BM158" s="97"/>
      <c r="BN158" s="87">
        <v>1</v>
      </c>
      <c r="BO158" s="87"/>
      <c r="BP158" s="87"/>
      <c r="BQ158" s="87">
        <v>1</v>
      </c>
      <c r="BR158" s="97"/>
      <c r="BS158" s="87">
        <v>1</v>
      </c>
      <c r="BT158" s="97"/>
      <c r="BU158" s="87">
        <v>1</v>
      </c>
      <c r="BV158" s="120"/>
      <c r="BW158" s="121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</row>
    <row r="159" spans="1:125" s="100" customFormat="1" ht="47.25">
      <c r="A159" s="238"/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334"/>
      <c r="R159" s="258"/>
      <c r="S159" s="258"/>
      <c r="T159" s="258"/>
      <c r="U159" s="72">
        <v>3</v>
      </c>
      <c r="V159" s="72">
        <v>7</v>
      </c>
      <c r="W159" s="258">
        <v>9</v>
      </c>
      <c r="X159" s="258">
        <v>0</v>
      </c>
      <c r="Y159" s="258">
        <v>3</v>
      </c>
      <c r="Z159" s="258">
        <v>0</v>
      </c>
      <c r="AA159" s="258">
        <v>0</v>
      </c>
      <c r="AB159" s="261">
        <v>1</v>
      </c>
      <c r="AC159" s="258">
        <v>0</v>
      </c>
      <c r="AD159" s="258">
        <v>1</v>
      </c>
      <c r="AE159" s="109" t="s">
        <v>42</v>
      </c>
      <c r="AF159" s="300" t="s">
        <v>62</v>
      </c>
      <c r="AG159" s="74"/>
      <c r="AH159" s="74"/>
      <c r="AI159" s="74"/>
      <c r="AJ159" s="74"/>
      <c r="AK159" s="74"/>
      <c r="AL159" s="74"/>
      <c r="AM159" s="74"/>
      <c r="AN159" s="74"/>
      <c r="AO159" s="75"/>
      <c r="AP159" s="75"/>
      <c r="AQ159" s="75"/>
      <c r="AR159" s="75"/>
      <c r="AS159" s="402"/>
      <c r="AT159" s="77"/>
      <c r="AU159" s="277">
        <v>1</v>
      </c>
      <c r="AV159" s="277">
        <v>1</v>
      </c>
      <c r="AW159" s="277">
        <v>1</v>
      </c>
      <c r="AX159" s="277">
        <v>1</v>
      </c>
      <c r="AY159" s="277">
        <v>1</v>
      </c>
      <c r="AZ159" s="277">
        <v>1</v>
      </c>
      <c r="BA159" s="272" t="s">
        <v>184</v>
      </c>
      <c r="BB159" s="95"/>
      <c r="BC159" s="96"/>
      <c r="BD159" s="96"/>
      <c r="BE159" s="87"/>
      <c r="BF159" s="97"/>
      <c r="BG159" s="97"/>
      <c r="BH159" s="97"/>
      <c r="BI159" s="97"/>
      <c r="BJ159" s="97"/>
      <c r="BK159" s="87"/>
      <c r="BL159" s="97"/>
      <c r="BM159" s="97"/>
      <c r="BN159" s="87"/>
      <c r="BO159" s="87"/>
      <c r="BP159" s="87"/>
      <c r="BQ159" s="87"/>
      <c r="BR159" s="97"/>
      <c r="BS159" s="87"/>
      <c r="BT159" s="97"/>
      <c r="BU159" s="87"/>
      <c r="BV159" s="120"/>
      <c r="BW159" s="121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</row>
    <row r="160" spans="1:125" s="119" customFormat="1" ht="12.75" customHeight="1" hidden="1">
      <c r="A160" s="335"/>
      <c r="B160" s="335"/>
      <c r="C160" s="335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6"/>
      <c r="R160" s="256"/>
      <c r="S160" s="256"/>
      <c r="T160" s="256"/>
      <c r="U160" s="72">
        <v>1</v>
      </c>
      <c r="V160" s="72">
        <v>0</v>
      </c>
      <c r="W160" s="257">
        <v>9</v>
      </c>
      <c r="X160" s="257">
        <v>0</v>
      </c>
      <c r="Y160" s="257">
        <v>1</v>
      </c>
      <c r="Z160" s="257">
        <v>0</v>
      </c>
      <c r="AA160" s="257">
        <v>0</v>
      </c>
      <c r="AB160" s="257">
        <v>1</v>
      </c>
      <c r="AC160" s="257">
        <v>0</v>
      </c>
      <c r="AD160" s="257">
        <v>0</v>
      </c>
      <c r="AE160" s="102"/>
      <c r="AF160" s="300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399"/>
      <c r="AT160" s="77"/>
      <c r="AU160" s="288"/>
      <c r="AV160" s="289"/>
      <c r="AW160" s="289"/>
      <c r="AX160" s="289"/>
      <c r="AY160" s="289"/>
      <c r="AZ160" s="279"/>
      <c r="BA160" s="272"/>
      <c r="BB160" s="110"/>
      <c r="BC160" s="111"/>
      <c r="BD160" s="112"/>
      <c r="BE160" s="114">
        <v>8738</v>
      </c>
      <c r="BF160" s="114">
        <v>8738</v>
      </c>
      <c r="BG160" s="114">
        <v>8738</v>
      </c>
      <c r="BH160" s="114">
        <v>8738</v>
      </c>
      <c r="BI160" s="114">
        <v>8738</v>
      </c>
      <c r="BJ160" s="114">
        <v>8738</v>
      </c>
      <c r="BK160" s="114">
        <v>8738</v>
      </c>
      <c r="BL160" s="114">
        <v>8738</v>
      </c>
      <c r="BM160" s="114">
        <v>8738</v>
      </c>
      <c r="BN160" s="114">
        <v>8738</v>
      </c>
      <c r="BO160" s="114">
        <v>8738</v>
      </c>
      <c r="BP160" s="114">
        <v>8738</v>
      </c>
      <c r="BQ160" s="114">
        <v>8738</v>
      </c>
      <c r="BR160" s="114">
        <v>8738</v>
      </c>
      <c r="BS160" s="114">
        <v>8738</v>
      </c>
      <c r="BT160" s="114">
        <v>8738</v>
      </c>
      <c r="BU160" s="114">
        <v>8738</v>
      </c>
      <c r="BV160" s="134">
        <f aca="true" t="shared" si="5" ref="BV160:BV174">BU160+BS160+BQ160+BN160+BK160+BE160</f>
        <v>52428</v>
      </c>
      <c r="BW160" s="98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</row>
    <row r="161" spans="1:125" s="119" customFormat="1" ht="12.75" customHeight="1" hidden="1">
      <c r="A161" s="335"/>
      <c r="B161" s="335"/>
      <c r="C161" s="335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136"/>
      <c r="S161" s="136"/>
      <c r="T161" s="136"/>
      <c r="U161" s="72">
        <v>1</v>
      </c>
      <c r="V161" s="72">
        <v>0</v>
      </c>
      <c r="W161" s="73">
        <v>9</v>
      </c>
      <c r="X161" s="73">
        <v>0</v>
      </c>
      <c r="Y161" s="73">
        <v>1</v>
      </c>
      <c r="Z161" s="73">
        <v>0</v>
      </c>
      <c r="AA161" s="73">
        <v>0</v>
      </c>
      <c r="AB161" s="73">
        <v>1</v>
      </c>
      <c r="AC161" s="73">
        <v>0</v>
      </c>
      <c r="AD161" s="73">
        <v>0</v>
      </c>
      <c r="AE161" s="102"/>
      <c r="AF161" s="300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399"/>
      <c r="AT161" s="77"/>
      <c r="AU161" s="288"/>
      <c r="AV161" s="72"/>
      <c r="AW161" s="72"/>
      <c r="AX161" s="72"/>
      <c r="AY161" s="72"/>
      <c r="AZ161" s="279"/>
      <c r="BA161" s="272"/>
      <c r="BB161" s="110"/>
      <c r="BC161" s="111"/>
      <c r="BD161" s="112"/>
      <c r="BE161" s="114">
        <v>830</v>
      </c>
      <c r="BF161" s="114">
        <v>830</v>
      </c>
      <c r="BG161" s="114">
        <v>830</v>
      </c>
      <c r="BH161" s="114">
        <v>830</v>
      </c>
      <c r="BI161" s="114">
        <v>830</v>
      </c>
      <c r="BJ161" s="114">
        <v>830</v>
      </c>
      <c r="BK161" s="114">
        <v>830</v>
      </c>
      <c r="BL161" s="114">
        <v>830</v>
      </c>
      <c r="BM161" s="114">
        <v>830</v>
      </c>
      <c r="BN161" s="114">
        <v>830</v>
      </c>
      <c r="BO161" s="114">
        <v>830</v>
      </c>
      <c r="BP161" s="114">
        <v>830</v>
      </c>
      <c r="BQ161" s="114">
        <v>830</v>
      </c>
      <c r="BR161" s="114">
        <v>830</v>
      </c>
      <c r="BS161" s="114">
        <v>830</v>
      </c>
      <c r="BT161" s="114">
        <v>830</v>
      </c>
      <c r="BU161" s="114">
        <v>830</v>
      </c>
      <c r="BV161" s="134">
        <f t="shared" si="5"/>
        <v>4980</v>
      </c>
      <c r="BW161" s="98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7"/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7"/>
      <c r="DF161" s="117"/>
      <c r="DG161" s="117"/>
      <c r="DH161" s="117"/>
      <c r="DI161" s="117"/>
      <c r="DJ161" s="117"/>
      <c r="DK161" s="117"/>
      <c r="DL161" s="117"/>
      <c r="DM161" s="117"/>
      <c r="DN161" s="117"/>
      <c r="DO161" s="117"/>
      <c r="DP161" s="117"/>
      <c r="DQ161" s="117"/>
      <c r="DR161" s="117"/>
      <c r="DS161" s="117"/>
      <c r="DT161" s="117"/>
      <c r="DU161" s="117"/>
    </row>
    <row r="162" spans="1:125" s="119" customFormat="1" ht="12.75" customHeight="1" hidden="1">
      <c r="A162" s="335"/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136"/>
      <c r="S162" s="136"/>
      <c r="T162" s="136"/>
      <c r="U162" s="72">
        <v>1</v>
      </c>
      <c r="V162" s="72">
        <v>0</v>
      </c>
      <c r="W162" s="73">
        <v>9</v>
      </c>
      <c r="X162" s="73">
        <v>0</v>
      </c>
      <c r="Y162" s="73">
        <v>1</v>
      </c>
      <c r="Z162" s="73">
        <v>0</v>
      </c>
      <c r="AA162" s="73">
        <v>0</v>
      </c>
      <c r="AB162" s="73">
        <v>1</v>
      </c>
      <c r="AC162" s="73">
        <v>0</v>
      </c>
      <c r="AD162" s="73">
        <v>0</v>
      </c>
      <c r="AE162" s="102"/>
      <c r="AF162" s="300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399"/>
      <c r="AT162" s="77"/>
      <c r="AU162" s="288"/>
      <c r="AV162" s="289"/>
      <c r="AW162" s="289"/>
      <c r="AX162" s="289"/>
      <c r="AY162" s="289"/>
      <c r="AZ162" s="279"/>
      <c r="BA162" s="272"/>
      <c r="BB162" s="110"/>
      <c r="BC162" s="111"/>
      <c r="BD162" s="112"/>
      <c r="BE162" s="114">
        <v>3400</v>
      </c>
      <c r="BF162" s="114">
        <v>3400</v>
      </c>
      <c r="BG162" s="114">
        <v>3400</v>
      </c>
      <c r="BH162" s="114">
        <v>3400</v>
      </c>
      <c r="BI162" s="114">
        <v>3400</v>
      </c>
      <c r="BJ162" s="114">
        <v>3400</v>
      </c>
      <c r="BK162" s="114">
        <v>3400</v>
      </c>
      <c r="BL162" s="114">
        <v>3400</v>
      </c>
      <c r="BM162" s="114">
        <v>3400</v>
      </c>
      <c r="BN162" s="114">
        <v>3400</v>
      </c>
      <c r="BO162" s="114">
        <v>3400</v>
      </c>
      <c r="BP162" s="114">
        <v>3400</v>
      </c>
      <c r="BQ162" s="114">
        <v>3400</v>
      </c>
      <c r="BR162" s="114">
        <v>3400</v>
      </c>
      <c r="BS162" s="114">
        <v>3400</v>
      </c>
      <c r="BT162" s="114">
        <v>3400</v>
      </c>
      <c r="BU162" s="114">
        <v>3400</v>
      </c>
      <c r="BV162" s="134">
        <f t="shared" si="5"/>
        <v>20400</v>
      </c>
      <c r="BW162" s="98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7"/>
      <c r="CH162" s="117"/>
      <c r="CI162" s="117"/>
      <c r="CJ162" s="117"/>
      <c r="CK162" s="117"/>
      <c r="CL162" s="117"/>
      <c r="CM162" s="117"/>
      <c r="CN162" s="117"/>
      <c r="CO162" s="117"/>
      <c r="CP162" s="117"/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7"/>
      <c r="DE162" s="117"/>
      <c r="DF162" s="117"/>
      <c r="DG162" s="117"/>
      <c r="DH162" s="117"/>
      <c r="DI162" s="117"/>
      <c r="DJ162" s="117"/>
      <c r="DK162" s="117"/>
      <c r="DL162" s="117"/>
      <c r="DM162" s="117"/>
      <c r="DN162" s="117"/>
      <c r="DO162" s="117"/>
      <c r="DP162" s="117"/>
      <c r="DQ162" s="117"/>
      <c r="DR162" s="117"/>
      <c r="DS162" s="117"/>
      <c r="DT162" s="117"/>
      <c r="DU162" s="117"/>
    </row>
    <row r="163" spans="1:125" s="140" customFormat="1" ht="12.75" customHeight="1" hidden="1">
      <c r="A163" s="335"/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136"/>
      <c r="S163" s="136"/>
      <c r="T163" s="136"/>
      <c r="U163" s="72">
        <v>1</v>
      </c>
      <c r="V163" s="72">
        <v>0</v>
      </c>
      <c r="W163" s="73">
        <v>9</v>
      </c>
      <c r="X163" s="73">
        <v>0</v>
      </c>
      <c r="Y163" s="73">
        <v>1</v>
      </c>
      <c r="Z163" s="73">
        <v>0</v>
      </c>
      <c r="AA163" s="73">
        <v>0</v>
      </c>
      <c r="AB163" s="73">
        <v>1</v>
      </c>
      <c r="AC163" s="73">
        <v>0</v>
      </c>
      <c r="AD163" s="73">
        <v>0</v>
      </c>
      <c r="AE163" s="102"/>
      <c r="AF163" s="300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399"/>
      <c r="AT163" s="77"/>
      <c r="AU163" s="288"/>
      <c r="AV163" s="289"/>
      <c r="AW163" s="289"/>
      <c r="AX163" s="289"/>
      <c r="AY163" s="289"/>
      <c r="AZ163" s="279"/>
      <c r="BA163" s="272"/>
      <c r="BB163" s="137"/>
      <c r="BC163" s="111"/>
      <c r="BD163" s="138"/>
      <c r="BE163" s="139">
        <v>16286</v>
      </c>
      <c r="BF163" s="139">
        <v>16286</v>
      </c>
      <c r="BG163" s="139">
        <v>16286</v>
      </c>
      <c r="BH163" s="139">
        <v>16286</v>
      </c>
      <c r="BI163" s="139">
        <v>16286</v>
      </c>
      <c r="BJ163" s="139">
        <v>16286</v>
      </c>
      <c r="BK163" s="139">
        <v>16286</v>
      </c>
      <c r="BL163" s="139">
        <v>16286</v>
      </c>
      <c r="BM163" s="139">
        <v>16286</v>
      </c>
      <c r="BN163" s="139">
        <v>16286</v>
      </c>
      <c r="BO163" s="139">
        <v>16286</v>
      </c>
      <c r="BP163" s="139">
        <v>16286</v>
      </c>
      <c r="BQ163" s="139">
        <v>16286</v>
      </c>
      <c r="BR163" s="139">
        <v>16286</v>
      </c>
      <c r="BS163" s="139">
        <v>16286</v>
      </c>
      <c r="BT163" s="139">
        <v>16286</v>
      </c>
      <c r="BU163" s="139">
        <v>16286</v>
      </c>
      <c r="BV163" s="134">
        <f t="shared" si="5"/>
        <v>97716</v>
      </c>
      <c r="BW163" s="98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7"/>
      <c r="DF163" s="117"/>
      <c r="DG163" s="117"/>
      <c r="DH163" s="117"/>
      <c r="DI163" s="117"/>
      <c r="DJ163" s="117"/>
      <c r="DK163" s="117"/>
      <c r="DL163" s="117"/>
      <c r="DM163" s="117"/>
      <c r="DN163" s="117"/>
      <c r="DO163" s="117"/>
      <c r="DP163" s="117"/>
      <c r="DQ163" s="117"/>
      <c r="DR163" s="117"/>
      <c r="DS163" s="117"/>
      <c r="DT163" s="117"/>
      <c r="DU163" s="117"/>
    </row>
    <row r="164" spans="1:125" s="119" customFormat="1" ht="12.75" customHeight="1" hidden="1">
      <c r="A164" s="335"/>
      <c r="B164" s="335"/>
      <c r="C164" s="335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136"/>
      <c r="S164" s="136"/>
      <c r="T164" s="136"/>
      <c r="U164" s="72">
        <v>1</v>
      </c>
      <c r="V164" s="72">
        <v>0</v>
      </c>
      <c r="W164" s="73">
        <v>9</v>
      </c>
      <c r="X164" s="73">
        <v>0</v>
      </c>
      <c r="Y164" s="73">
        <v>1</v>
      </c>
      <c r="Z164" s="73">
        <v>0</v>
      </c>
      <c r="AA164" s="73">
        <v>0</v>
      </c>
      <c r="AB164" s="73">
        <v>1</v>
      </c>
      <c r="AC164" s="73">
        <v>0</v>
      </c>
      <c r="AD164" s="73">
        <v>0</v>
      </c>
      <c r="AE164" s="102"/>
      <c r="AF164" s="300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399"/>
      <c r="AT164" s="77"/>
      <c r="AU164" s="288"/>
      <c r="AV164" s="72"/>
      <c r="AW164" s="72"/>
      <c r="AX164" s="72"/>
      <c r="AY164" s="72"/>
      <c r="AZ164" s="279"/>
      <c r="BA164" s="272"/>
      <c r="BB164" s="110"/>
      <c r="BC164" s="111"/>
      <c r="BD164" s="112"/>
      <c r="BE164" s="114">
        <v>187</v>
      </c>
      <c r="BF164" s="114">
        <v>187</v>
      </c>
      <c r="BG164" s="114">
        <v>187</v>
      </c>
      <c r="BH164" s="114">
        <v>187</v>
      </c>
      <c r="BI164" s="114">
        <v>187</v>
      </c>
      <c r="BJ164" s="114">
        <v>187</v>
      </c>
      <c r="BK164" s="114">
        <v>187</v>
      </c>
      <c r="BL164" s="114">
        <v>187</v>
      </c>
      <c r="BM164" s="114">
        <v>187</v>
      </c>
      <c r="BN164" s="114">
        <v>187</v>
      </c>
      <c r="BO164" s="114">
        <v>187</v>
      </c>
      <c r="BP164" s="114">
        <v>187</v>
      </c>
      <c r="BQ164" s="114">
        <v>187</v>
      </c>
      <c r="BR164" s="114">
        <v>187</v>
      </c>
      <c r="BS164" s="114">
        <v>187</v>
      </c>
      <c r="BT164" s="114">
        <v>187</v>
      </c>
      <c r="BU164" s="114">
        <v>187</v>
      </c>
      <c r="BV164" s="134">
        <f t="shared" si="5"/>
        <v>1122</v>
      </c>
      <c r="BW164" s="98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7"/>
      <c r="DF164" s="117"/>
      <c r="DG164" s="117"/>
      <c r="DH164" s="117"/>
      <c r="DI164" s="117"/>
      <c r="DJ164" s="117"/>
      <c r="DK164" s="117"/>
      <c r="DL164" s="117"/>
      <c r="DM164" s="117"/>
      <c r="DN164" s="117"/>
      <c r="DO164" s="117"/>
      <c r="DP164" s="117"/>
      <c r="DQ164" s="117"/>
      <c r="DR164" s="117"/>
      <c r="DS164" s="117"/>
      <c r="DT164" s="117"/>
      <c r="DU164" s="117"/>
    </row>
    <row r="165" spans="1:125" s="119" customFormat="1" ht="12.75" customHeight="1" hidden="1">
      <c r="A165" s="335"/>
      <c r="B165" s="335"/>
      <c r="C165" s="335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136"/>
      <c r="S165" s="136"/>
      <c r="T165" s="136"/>
      <c r="U165" s="72">
        <v>1</v>
      </c>
      <c r="V165" s="72">
        <v>0</v>
      </c>
      <c r="W165" s="73">
        <v>9</v>
      </c>
      <c r="X165" s="73">
        <v>0</v>
      </c>
      <c r="Y165" s="73">
        <v>1</v>
      </c>
      <c r="Z165" s="73">
        <v>0</v>
      </c>
      <c r="AA165" s="73">
        <v>0</v>
      </c>
      <c r="AB165" s="73">
        <v>1</v>
      </c>
      <c r="AC165" s="73">
        <v>0</v>
      </c>
      <c r="AD165" s="73">
        <v>0</v>
      </c>
      <c r="AE165" s="102"/>
      <c r="AF165" s="300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399"/>
      <c r="AT165" s="77"/>
      <c r="AU165" s="288"/>
      <c r="AV165" s="289"/>
      <c r="AW165" s="289"/>
      <c r="AX165" s="289"/>
      <c r="AY165" s="289"/>
      <c r="AZ165" s="279"/>
      <c r="BA165" s="272"/>
      <c r="BB165" s="110"/>
      <c r="BC165" s="111"/>
      <c r="BD165" s="112"/>
      <c r="BE165" s="114">
        <v>4663.7</v>
      </c>
      <c r="BF165" s="114">
        <v>4663.7</v>
      </c>
      <c r="BG165" s="114">
        <v>4663.7</v>
      </c>
      <c r="BH165" s="114">
        <v>4663.7</v>
      </c>
      <c r="BI165" s="114">
        <v>4663.7</v>
      </c>
      <c r="BJ165" s="114">
        <v>4663.7</v>
      </c>
      <c r="BK165" s="114">
        <v>4663.7</v>
      </c>
      <c r="BL165" s="114">
        <v>4663.7</v>
      </c>
      <c r="BM165" s="114">
        <v>4663.7</v>
      </c>
      <c r="BN165" s="114">
        <v>4663.7</v>
      </c>
      <c r="BO165" s="114">
        <v>4663.7</v>
      </c>
      <c r="BP165" s="114">
        <v>4663.7</v>
      </c>
      <c r="BQ165" s="114">
        <v>4663.7</v>
      </c>
      <c r="BR165" s="114">
        <v>4663.7</v>
      </c>
      <c r="BS165" s="114">
        <v>4663.7</v>
      </c>
      <c r="BT165" s="114">
        <v>4663.7</v>
      </c>
      <c r="BU165" s="114">
        <v>4663.7</v>
      </c>
      <c r="BV165" s="134">
        <f t="shared" si="5"/>
        <v>27982.2</v>
      </c>
      <c r="BW165" s="98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7"/>
      <c r="CL165" s="117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7"/>
      <c r="DF165" s="117"/>
      <c r="DG165" s="117"/>
      <c r="DH165" s="117"/>
      <c r="DI165" s="117"/>
      <c r="DJ165" s="117"/>
      <c r="DK165" s="117"/>
      <c r="DL165" s="117"/>
      <c r="DM165" s="117"/>
      <c r="DN165" s="117"/>
      <c r="DO165" s="117"/>
      <c r="DP165" s="117"/>
      <c r="DQ165" s="117"/>
      <c r="DR165" s="117"/>
      <c r="DS165" s="117"/>
      <c r="DT165" s="117"/>
      <c r="DU165" s="117"/>
    </row>
    <row r="166" spans="1:125" s="119" customFormat="1" ht="12.75" customHeight="1" hidden="1">
      <c r="A166" s="335"/>
      <c r="B166" s="335"/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136"/>
      <c r="S166" s="136"/>
      <c r="T166" s="136"/>
      <c r="U166" s="72">
        <v>1</v>
      </c>
      <c r="V166" s="72">
        <v>0</v>
      </c>
      <c r="W166" s="73">
        <v>9</v>
      </c>
      <c r="X166" s="73">
        <v>0</v>
      </c>
      <c r="Y166" s="73">
        <v>1</v>
      </c>
      <c r="Z166" s="73">
        <v>0</v>
      </c>
      <c r="AA166" s="73">
        <v>0</v>
      </c>
      <c r="AB166" s="73">
        <v>1</v>
      </c>
      <c r="AC166" s="73">
        <v>0</v>
      </c>
      <c r="AD166" s="73">
        <v>0</v>
      </c>
      <c r="AE166" s="102"/>
      <c r="AF166" s="300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399"/>
      <c r="AT166" s="77"/>
      <c r="AU166" s="288"/>
      <c r="AV166" s="72"/>
      <c r="AW166" s="72"/>
      <c r="AX166" s="72"/>
      <c r="AY166" s="72"/>
      <c r="AZ166" s="279"/>
      <c r="BA166" s="272"/>
      <c r="BB166" s="110"/>
      <c r="BC166" s="111"/>
      <c r="BD166" s="112"/>
      <c r="BE166" s="114">
        <v>227.5</v>
      </c>
      <c r="BF166" s="114">
        <v>227.5</v>
      </c>
      <c r="BG166" s="114">
        <v>227.5</v>
      </c>
      <c r="BH166" s="114">
        <v>227.5</v>
      </c>
      <c r="BI166" s="114">
        <v>227.5</v>
      </c>
      <c r="BJ166" s="114">
        <v>227.5</v>
      </c>
      <c r="BK166" s="114">
        <v>227.5</v>
      </c>
      <c r="BL166" s="114">
        <v>227.5</v>
      </c>
      <c r="BM166" s="114">
        <v>227.5</v>
      </c>
      <c r="BN166" s="114">
        <v>227.5</v>
      </c>
      <c r="BO166" s="114">
        <v>227.5</v>
      </c>
      <c r="BP166" s="114">
        <v>227.5</v>
      </c>
      <c r="BQ166" s="114">
        <v>227.5</v>
      </c>
      <c r="BR166" s="114">
        <v>227.5</v>
      </c>
      <c r="BS166" s="114">
        <v>227.5</v>
      </c>
      <c r="BT166" s="114">
        <v>227.5</v>
      </c>
      <c r="BU166" s="114">
        <v>227.5</v>
      </c>
      <c r="BV166" s="134">
        <f t="shared" si="5"/>
        <v>1365</v>
      </c>
      <c r="BW166" s="98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7"/>
      <c r="DF166" s="117"/>
      <c r="DG166" s="117"/>
      <c r="DH166" s="117"/>
      <c r="DI166" s="117"/>
      <c r="DJ166" s="117"/>
      <c r="DK166" s="117"/>
      <c r="DL166" s="117"/>
      <c r="DM166" s="117"/>
      <c r="DN166" s="117"/>
      <c r="DO166" s="117"/>
      <c r="DP166" s="117"/>
      <c r="DQ166" s="117"/>
      <c r="DR166" s="117"/>
      <c r="DS166" s="117"/>
      <c r="DT166" s="117"/>
      <c r="DU166" s="117"/>
    </row>
    <row r="167" spans="1:125" s="119" customFormat="1" ht="12.75" customHeight="1" hidden="1">
      <c r="A167" s="335"/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136"/>
      <c r="S167" s="136"/>
      <c r="T167" s="136"/>
      <c r="U167" s="72">
        <v>1</v>
      </c>
      <c r="V167" s="72">
        <v>0</v>
      </c>
      <c r="W167" s="73">
        <v>9</v>
      </c>
      <c r="X167" s="73">
        <v>0</v>
      </c>
      <c r="Y167" s="73">
        <v>1</v>
      </c>
      <c r="Z167" s="73">
        <v>0</v>
      </c>
      <c r="AA167" s="73">
        <v>0</v>
      </c>
      <c r="AB167" s="73">
        <v>1</v>
      </c>
      <c r="AC167" s="73">
        <v>0</v>
      </c>
      <c r="AD167" s="73">
        <v>0</v>
      </c>
      <c r="AE167" s="102"/>
      <c r="AF167" s="300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399"/>
      <c r="AT167" s="77"/>
      <c r="AU167" s="288"/>
      <c r="AV167" s="72"/>
      <c r="AW167" s="72"/>
      <c r="AX167" s="72"/>
      <c r="AY167" s="72"/>
      <c r="AZ167" s="279"/>
      <c r="BA167" s="272"/>
      <c r="BB167" s="110"/>
      <c r="BC167" s="111"/>
      <c r="BD167" s="112"/>
      <c r="BE167" s="114">
        <v>327</v>
      </c>
      <c r="BF167" s="114">
        <v>327</v>
      </c>
      <c r="BG167" s="114">
        <v>327</v>
      </c>
      <c r="BH167" s="114">
        <v>327</v>
      </c>
      <c r="BI167" s="114">
        <v>327</v>
      </c>
      <c r="BJ167" s="114">
        <v>327</v>
      </c>
      <c r="BK167" s="114">
        <v>327</v>
      </c>
      <c r="BL167" s="114">
        <v>327</v>
      </c>
      <c r="BM167" s="114">
        <v>327</v>
      </c>
      <c r="BN167" s="114">
        <v>327</v>
      </c>
      <c r="BO167" s="114">
        <v>327</v>
      </c>
      <c r="BP167" s="114">
        <v>327</v>
      </c>
      <c r="BQ167" s="114">
        <v>327</v>
      </c>
      <c r="BR167" s="114">
        <v>327</v>
      </c>
      <c r="BS167" s="114">
        <v>327</v>
      </c>
      <c r="BT167" s="114">
        <v>327</v>
      </c>
      <c r="BU167" s="114">
        <v>327</v>
      </c>
      <c r="BV167" s="134">
        <f t="shared" si="5"/>
        <v>1962</v>
      </c>
      <c r="BW167" s="98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7"/>
      <c r="CI167" s="117"/>
      <c r="CJ167" s="117"/>
      <c r="CK167" s="117"/>
      <c r="CL167" s="117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7"/>
      <c r="DF167" s="117"/>
      <c r="DG167" s="117"/>
      <c r="DH167" s="117"/>
      <c r="DI167" s="117"/>
      <c r="DJ167" s="117"/>
      <c r="DK167" s="117"/>
      <c r="DL167" s="117"/>
      <c r="DM167" s="117"/>
      <c r="DN167" s="117"/>
      <c r="DO167" s="117"/>
      <c r="DP167" s="117"/>
      <c r="DQ167" s="117"/>
      <c r="DR167" s="117"/>
      <c r="DS167" s="117"/>
      <c r="DT167" s="117"/>
      <c r="DU167" s="117"/>
    </row>
    <row r="168" spans="1:125" s="119" customFormat="1" ht="12.75" customHeight="1" hidden="1">
      <c r="A168" s="335"/>
      <c r="B168" s="335"/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136"/>
      <c r="S168" s="136"/>
      <c r="T168" s="136"/>
      <c r="U168" s="72">
        <v>1</v>
      </c>
      <c r="V168" s="72">
        <v>0</v>
      </c>
      <c r="W168" s="73">
        <v>9</v>
      </c>
      <c r="X168" s="73">
        <v>0</v>
      </c>
      <c r="Y168" s="73">
        <v>1</v>
      </c>
      <c r="Z168" s="73">
        <v>0</v>
      </c>
      <c r="AA168" s="73">
        <v>0</v>
      </c>
      <c r="AB168" s="73">
        <v>1</v>
      </c>
      <c r="AC168" s="73">
        <v>0</v>
      </c>
      <c r="AD168" s="73">
        <v>0</v>
      </c>
      <c r="AE168" s="102"/>
      <c r="AF168" s="300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399"/>
      <c r="AT168" s="77"/>
      <c r="AU168" s="288"/>
      <c r="AV168" s="72"/>
      <c r="AW168" s="72"/>
      <c r="AX168" s="72"/>
      <c r="AY168" s="72"/>
      <c r="AZ168" s="279"/>
      <c r="BA168" s="272"/>
      <c r="BB168" s="110"/>
      <c r="BC168" s="111"/>
      <c r="BD168" s="112"/>
      <c r="BE168" s="114">
        <v>941.7</v>
      </c>
      <c r="BF168" s="114">
        <v>941.7</v>
      </c>
      <c r="BG168" s="114">
        <v>941.7</v>
      </c>
      <c r="BH168" s="114">
        <v>941.7</v>
      </c>
      <c r="BI168" s="114">
        <v>941.7</v>
      </c>
      <c r="BJ168" s="114">
        <v>941.7</v>
      </c>
      <c r="BK168" s="114">
        <v>941.7</v>
      </c>
      <c r="BL168" s="114">
        <v>941.7</v>
      </c>
      <c r="BM168" s="114">
        <v>941.7</v>
      </c>
      <c r="BN168" s="114">
        <v>941.7</v>
      </c>
      <c r="BO168" s="114">
        <v>941.7</v>
      </c>
      <c r="BP168" s="114">
        <v>941.7</v>
      </c>
      <c r="BQ168" s="114">
        <v>941.7</v>
      </c>
      <c r="BR168" s="114">
        <v>941.7</v>
      </c>
      <c r="BS168" s="114">
        <v>941.7</v>
      </c>
      <c r="BT168" s="114">
        <v>941.7</v>
      </c>
      <c r="BU168" s="114">
        <v>941.7</v>
      </c>
      <c r="BV168" s="134">
        <f t="shared" si="5"/>
        <v>5650.2</v>
      </c>
      <c r="BW168" s="98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</row>
    <row r="169" spans="1:125" s="119" customFormat="1" ht="12.75" customHeight="1" hidden="1">
      <c r="A169" s="335"/>
      <c r="B169" s="335"/>
      <c r="C169" s="335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136"/>
      <c r="S169" s="136"/>
      <c r="T169" s="136"/>
      <c r="U169" s="72">
        <v>1</v>
      </c>
      <c r="V169" s="72">
        <v>0</v>
      </c>
      <c r="W169" s="73">
        <v>9</v>
      </c>
      <c r="X169" s="73">
        <v>0</v>
      </c>
      <c r="Y169" s="73">
        <v>1</v>
      </c>
      <c r="Z169" s="73">
        <v>0</v>
      </c>
      <c r="AA169" s="73">
        <v>0</v>
      </c>
      <c r="AB169" s="73">
        <v>1</v>
      </c>
      <c r="AC169" s="73">
        <v>0</v>
      </c>
      <c r="AD169" s="73">
        <v>0</v>
      </c>
      <c r="AE169" s="102"/>
      <c r="AF169" s="300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399"/>
      <c r="AT169" s="77"/>
      <c r="AU169" s="288"/>
      <c r="AV169" s="289"/>
      <c r="AW169" s="289"/>
      <c r="AX169" s="289"/>
      <c r="AY169" s="289"/>
      <c r="AZ169" s="279"/>
      <c r="BA169" s="272"/>
      <c r="BB169" s="110"/>
      <c r="BC169" s="111"/>
      <c r="BD169" s="112"/>
      <c r="BE169" s="114">
        <v>8154.6</v>
      </c>
      <c r="BF169" s="114">
        <v>8154.6</v>
      </c>
      <c r="BG169" s="114">
        <v>8154.6</v>
      </c>
      <c r="BH169" s="114">
        <v>8154.6</v>
      </c>
      <c r="BI169" s="114">
        <v>8154.6</v>
      </c>
      <c r="BJ169" s="114">
        <v>8154.6</v>
      </c>
      <c r="BK169" s="114">
        <v>8154.6</v>
      </c>
      <c r="BL169" s="114">
        <v>8154.6</v>
      </c>
      <c r="BM169" s="114">
        <v>8154.6</v>
      </c>
      <c r="BN169" s="114">
        <v>8154.6</v>
      </c>
      <c r="BO169" s="114">
        <v>8154.6</v>
      </c>
      <c r="BP169" s="114">
        <v>8154.6</v>
      </c>
      <c r="BQ169" s="114">
        <v>8154.6</v>
      </c>
      <c r="BR169" s="114">
        <v>8154.6</v>
      </c>
      <c r="BS169" s="114">
        <v>8154.6</v>
      </c>
      <c r="BT169" s="114">
        <v>8154.6</v>
      </c>
      <c r="BU169" s="114">
        <v>8154.6</v>
      </c>
      <c r="BV169" s="134">
        <f t="shared" si="5"/>
        <v>48927.6</v>
      </c>
      <c r="BW169" s="98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</row>
    <row r="170" spans="1:125" s="119" customFormat="1" ht="12.75" customHeight="1" hidden="1">
      <c r="A170" s="335"/>
      <c r="B170" s="335"/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136"/>
      <c r="S170" s="136"/>
      <c r="T170" s="136"/>
      <c r="U170" s="72">
        <v>1</v>
      </c>
      <c r="V170" s="72">
        <v>0</v>
      </c>
      <c r="W170" s="73">
        <v>9</v>
      </c>
      <c r="X170" s="73">
        <v>0</v>
      </c>
      <c r="Y170" s="73">
        <v>1</v>
      </c>
      <c r="Z170" s="73">
        <v>0</v>
      </c>
      <c r="AA170" s="73">
        <v>0</v>
      </c>
      <c r="AB170" s="73">
        <v>1</v>
      </c>
      <c r="AC170" s="73">
        <v>0</v>
      </c>
      <c r="AD170" s="73">
        <v>0</v>
      </c>
      <c r="AE170" s="102"/>
      <c r="AF170" s="300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399"/>
      <c r="AT170" s="77"/>
      <c r="AU170" s="288"/>
      <c r="AV170" s="72"/>
      <c r="AW170" s="72"/>
      <c r="AX170" s="72"/>
      <c r="AY170" s="72"/>
      <c r="AZ170" s="279"/>
      <c r="BA170" s="272"/>
      <c r="BB170" s="110"/>
      <c r="BC170" s="111"/>
      <c r="BD170" s="112"/>
      <c r="BE170" s="114">
        <v>112</v>
      </c>
      <c r="BF170" s="114">
        <v>112</v>
      </c>
      <c r="BG170" s="114">
        <v>112</v>
      </c>
      <c r="BH170" s="114">
        <v>112</v>
      </c>
      <c r="BI170" s="114">
        <v>112</v>
      </c>
      <c r="BJ170" s="114">
        <v>112</v>
      </c>
      <c r="BK170" s="114">
        <v>112</v>
      </c>
      <c r="BL170" s="114">
        <v>112</v>
      </c>
      <c r="BM170" s="114">
        <v>112</v>
      </c>
      <c r="BN170" s="114">
        <v>112</v>
      </c>
      <c r="BO170" s="114">
        <v>112</v>
      </c>
      <c r="BP170" s="114">
        <v>112</v>
      </c>
      <c r="BQ170" s="114">
        <v>112</v>
      </c>
      <c r="BR170" s="114">
        <v>112</v>
      </c>
      <c r="BS170" s="114">
        <v>112</v>
      </c>
      <c r="BT170" s="114">
        <v>112</v>
      </c>
      <c r="BU170" s="114">
        <v>112</v>
      </c>
      <c r="BV170" s="134">
        <f t="shared" si="5"/>
        <v>672</v>
      </c>
      <c r="BW170" s="98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7"/>
      <c r="DS170" s="117"/>
      <c r="DT170" s="117"/>
      <c r="DU170" s="117"/>
    </row>
    <row r="171" spans="1:125" s="119" customFormat="1" ht="12.75" customHeight="1" hidden="1">
      <c r="A171" s="335"/>
      <c r="B171" s="335"/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136"/>
      <c r="S171" s="136"/>
      <c r="T171" s="136"/>
      <c r="U171" s="72">
        <v>1</v>
      </c>
      <c r="V171" s="72">
        <v>0</v>
      </c>
      <c r="W171" s="73">
        <v>9</v>
      </c>
      <c r="X171" s="73">
        <v>0</v>
      </c>
      <c r="Y171" s="73">
        <v>1</v>
      </c>
      <c r="Z171" s="73">
        <v>0</v>
      </c>
      <c r="AA171" s="73">
        <v>0</v>
      </c>
      <c r="AB171" s="73">
        <v>1</v>
      </c>
      <c r="AC171" s="73">
        <v>0</v>
      </c>
      <c r="AD171" s="73">
        <v>0</v>
      </c>
      <c r="AE171" s="102"/>
      <c r="AF171" s="300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399"/>
      <c r="AT171" s="77"/>
      <c r="AU171" s="288"/>
      <c r="AV171" s="72"/>
      <c r="AW171" s="72"/>
      <c r="AX171" s="72"/>
      <c r="AY171" s="72"/>
      <c r="AZ171" s="279"/>
      <c r="BA171" s="272"/>
      <c r="BB171" s="110"/>
      <c r="BC171" s="111"/>
      <c r="BD171" s="112"/>
      <c r="BE171" s="114">
        <v>342.5</v>
      </c>
      <c r="BF171" s="114">
        <v>342.5</v>
      </c>
      <c r="BG171" s="114">
        <v>342.5</v>
      </c>
      <c r="BH171" s="114">
        <v>342.5</v>
      </c>
      <c r="BI171" s="114">
        <v>342.5</v>
      </c>
      <c r="BJ171" s="114">
        <v>342.5</v>
      </c>
      <c r="BK171" s="114">
        <v>342.5</v>
      </c>
      <c r="BL171" s="114">
        <v>342.5</v>
      </c>
      <c r="BM171" s="114">
        <v>342.5</v>
      </c>
      <c r="BN171" s="114">
        <v>342.5</v>
      </c>
      <c r="BO171" s="114">
        <v>342.5</v>
      </c>
      <c r="BP171" s="114">
        <v>342.5</v>
      </c>
      <c r="BQ171" s="114">
        <v>342.5</v>
      </c>
      <c r="BR171" s="114">
        <v>342.5</v>
      </c>
      <c r="BS171" s="114">
        <v>342.5</v>
      </c>
      <c r="BT171" s="114">
        <v>342.5</v>
      </c>
      <c r="BU171" s="114">
        <v>342.5</v>
      </c>
      <c r="BV171" s="134">
        <f t="shared" si="5"/>
        <v>2055</v>
      </c>
      <c r="BW171" s="98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7"/>
      <c r="DF171" s="117"/>
      <c r="DG171" s="117"/>
      <c r="DH171" s="117"/>
      <c r="DI171" s="117"/>
      <c r="DJ171" s="117"/>
      <c r="DK171" s="117"/>
      <c r="DL171" s="117"/>
      <c r="DM171" s="117"/>
      <c r="DN171" s="117"/>
      <c r="DO171" s="117"/>
      <c r="DP171" s="117"/>
      <c r="DQ171" s="117"/>
      <c r="DR171" s="117"/>
      <c r="DS171" s="117"/>
      <c r="DT171" s="117"/>
      <c r="DU171" s="117"/>
    </row>
    <row r="172" spans="1:125" s="119" customFormat="1" ht="12.75" customHeight="1" hidden="1">
      <c r="A172" s="335"/>
      <c r="B172" s="33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136"/>
      <c r="S172" s="136"/>
      <c r="T172" s="136"/>
      <c r="U172" s="72">
        <v>1</v>
      </c>
      <c r="V172" s="72">
        <v>0</v>
      </c>
      <c r="W172" s="73">
        <v>9</v>
      </c>
      <c r="X172" s="73">
        <v>0</v>
      </c>
      <c r="Y172" s="73">
        <v>1</v>
      </c>
      <c r="Z172" s="73">
        <v>0</v>
      </c>
      <c r="AA172" s="73">
        <v>0</v>
      </c>
      <c r="AB172" s="73">
        <v>1</v>
      </c>
      <c r="AC172" s="73">
        <v>0</v>
      </c>
      <c r="AD172" s="73">
        <v>0</v>
      </c>
      <c r="AE172" s="102"/>
      <c r="AF172" s="300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399"/>
      <c r="AT172" s="77"/>
      <c r="AU172" s="288"/>
      <c r="AV172" s="289"/>
      <c r="AW172" s="289"/>
      <c r="AX172" s="289"/>
      <c r="AY172" s="289"/>
      <c r="AZ172" s="279"/>
      <c r="BA172" s="272"/>
      <c r="BB172" s="110"/>
      <c r="BC172" s="111"/>
      <c r="BD172" s="112"/>
      <c r="BE172" s="114">
        <v>1330</v>
      </c>
      <c r="BF172" s="114">
        <v>1330</v>
      </c>
      <c r="BG172" s="114">
        <v>1330</v>
      </c>
      <c r="BH172" s="114">
        <v>1330</v>
      </c>
      <c r="BI172" s="114">
        <v>1330</v>
      </c>
      <c r="BJ172" s="114">
        <v>1330</v>
      </c>
      <c r="BK172" s="114">
        <v>1330</v>
      </c>
      <c r="BL172" s="114">
        <v>1330</v>
      </c>
      <c r="BM172" s="114">
        <v>1330</v>
      </c>
      <c r="BN172" s="114">
        <v>1330</v>
      </c>
      <c r="BO172" s="114">
        <v>1330</v>
      </c>
      <c r="BP172" s="114">
        <v>1330</v>
      </c>
      <c r="BQ172" s="114">
        <v>1330</v>
      </c>
      <c r="BR172" s="114">
        <v>1330</v>
      </c>
      <c r="BS172" s="114">
        <v>1330</v>
      </c>
      <c r="BT172" s="114">
        <v>1330</v>
      </c>
      <c r="BU172" s="114">
        <v>1330</v>
      </c>
      <c r="BV172" s="134">
        <f t="shared" si="5"/>
        <v>7980</v>
      </c>
      <c r="BW172" s="98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7"/>
      <c r="DF172" s="117"/>
      <c r="DG172" s="117"/>
      <c r="DH172" s="117"/>
      <c r="DI172" s="117"/>
      <c r="DJ172" s="117"/>
      <c r="DK172" s="117"/>
      <c r="DL172" s="117"/>
      <c r="DM172" s="117"/>
      <c r="DN172" s="117"/>
      <c r="DO172" s="117"/>
      <c r="DP172" s="117"/>
      <c r="DQ172" s="117"/>
      <c r="DR172" s="117"/>
      <c r="DS172" s="117"/>
      <c r="DT172" s="117"/>
      <c r="DU172" s="117"/>
    </row>
    <row r="173" spans="1:125" s="140" customFormat="1" ht="12.75" customHeight="1" hidden="1">
      <c r="A173" s="335"/>
      <c r="B173" s="335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136"/>
      <c r="S173" s="136"/>
      <c r="T173" s="136"/>
      <c r="U173" s="72">
        <v>1</v>
      </c>
      <c r="V173" s="72">
        <v>0</v>
      </c>
      <c r="W173" s="73">
        <v>9</v>
      </c>
      <c r="X173" s="73">
        <v>0</v>
      </c>
      <c r="Y173" s="73">
        <v>1</v>
      </c>
      <c r="Z173" s="73">
        <v>0</v>
      </c>
      <c r="AA173" s="73">
        <v>0</v>
      </c>
      <c r="AB173" s="73">
        <v>1</v>
      </c>
      <c r="AC173" s="73">
        <v>0</v>
      </c>
      <c r="AD173" s="73">
        <v>0</v>
      </c>
      <c r="AE173" s="102"/>
      <c r="AF173" s="300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399"/>
      <c r="AT173" s="77"/>
      <c r="AU173" s="288"/>
      <c r="AV173" s="72"/>
      <c r="AW173" s="72"/>
      <c r="AX173" s="72"/>
      <c r="AY173" s="72"/>
      <c r="AZ173" s="279"/>
      <c r="BA173" s="272"/>
      <c r="BB173" s="137"/>
      <c r="BC173" s="111"/>
      <c r="BD173" s="138"/>
      <c r="BE173" s="139">
        <v>41</v>
      </c>
      <c r="BF173" s="139">
        <v>41</v>
      </c>
      <c r="BG173" s="139">
        <v>41</v>
      </c>
      <c r="BH173" s="139">
        <v>41</v>
      </c>
      <c r="BI173" s="139">
        <v>41</v>
      </c>
      <c r="BJ173" s="139">
        <v>41</v>
      </c>
      <c r="BK173" s="139">
        <v>41</v>
      </c>
      <c r="BL173" s="139">
        <v>41</v>
      </c>
      <c r="BM173" s="139">
        <v>41</v>
      </c>
      <c r="BN173" s="139">
        <v>41</v>
      </c>
      <c r="BO173" s="139">
        <v>41</v>
      </c>
      <c r="BP173" s="139">
        <v>41</v>
      </c>
      <c r="BQ173" s="139">
        <v>41</v>
      </c>
      <c r="BR173" s="139">
        <v>41</v>
      </c>
      <c r="BS173" s="139">
        <v>41</v>
      </c>
      <c r="BT173" s="139">
        <v>41</v>
      </c>
      <c r="BU173" s="139">
        <v>41</v>
      </c>
      <c r="BV173" s="134">
        <f t="shared" si="5"/>
        <v>246</v>
      </c>
      <c r="BW173" s="98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7"/>
      <c r="DF173" s="117"/>
      <c r="DG173" s="117"/>
      <c r="DH173" s="117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7"/>
      <c r="DS173" s="117"/>
      <c r="DT173" s="117"/>
      <c r="DU173" s="117"/>
    </row>
    <row r="174" spans="1:125" s="119" customFormat="1" ht="12.75" customHeight="1" hidden="1">
      <c r="A174" s="335"/>
      <c r="B174" s="335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136"/>
      <c r="S174" s="136"/>
      <c r="T174" s="136"/>
      <c r="U174" s="72">
        <v>1</v>
      </c>
      <c r="V174" s="72">
        <v>0</v>
      </c>
      <c r="W174" s="73">
        <v>9</v>
      </c>
      <c r="X174" s="73">
        <v>0</v>
      </c>
      <c r="Y174" s="73">
        <v>1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102"/>
      <c r="AF174" s="300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399"/>
      <c r="AT174" s="77"/>
      <c r="AU174" s="288"/>
      <c r="AV174" s="72"/>
      <c r="AW174" s="72"/>
      <c r="AX174" s="72"/>
      <c r="AY174" s="72"/>
      <c r="AZ174" s="279"/>
      <c r="BA174" s="272"/>
      <c r="BB174" s="110"/>
      <c r="BC174" s="111"/>
      <c r="BD174" s="112"/>
      <c r="BE174" s="114">
        <v>41</v>
      </c>
      <c r="BF174" s="114">
        <v>41</v>
      </c>
      <c r="BG174" s="114">
        <v>41</v>
      </c>
      <c r="BH174" s="114">
        <v>41</v>
      </c>
      <c r="BI174" s="114">
        <v>41</v>
      </c>
      <c r="BJ174" s="114">
        <v>41</v>
      </c>
      <c r="BK174" s="114">
        <v>41</v>
      </c>
      <c r="BL174" s="114">
        <v>41</v>
      </c>
      <c r="BM174" s="114">
        <v>41</v>
      </c>
      <c r="BN174" s="114">
        <v>41</v>
      </c>
      <c r="BO174" s="114">
        <v>41</v>
      </c>
      <c r="BP174" s="114">
        <v>41</v>
      </c>
      <c r="BQ174" s="114">
        <v>41</v>
      </c>
      <c r="BR174" s="114">
        <v>41</v>
      </c>
      <c r="BS174" s="114">
        <v>41</v>
      </c>
      <c r="BT174" s="114">
        <v>41</v>
      </c>
      <c r="BU174" s="114">
        <v>41</v>
      </c>
      <c r="BV174" s="134">
        <f t="shared" si="5"/>
        <v>246</v>
      </c>
      <c r="BW174" s="98"/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7"/>
      <c r="CH174" s="117"/>
      <c r="CI174" s="117"/>
      <c r="CJ174" s="117"/>
      <c r="CK174" s="117"/>
      <c r="CL174" s="117"/>
      <c r="CM174" s="117"/>
      <c r="CN174" s="117"/>
      <c r="CO174" s="117"/>
      <c r="CP174" s="117"/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7"/>
      <c r="DF174" s="117"/>
      <c r="DG174" s="117"/>
      <c r="DH174" s="117"/>
      <c r="DI174" s="117"/>
      <c r="DJ174" s="117"/>
      <c r="DK174" s="117"/>
      <c r="DL174" s="117"/>
      <c r="DM174" s="117"/>
      <c r="DN174" s="117"/>
      <c r="DO174" s="117"/>
      <c r="DP174" s="117"/>
      <c r="DQ174" s="117"/>
      <c r="DR174" s="117"/>
      <c r="DS174" s="117"/>
      <c r="DT174" s="117"/>
      <c r="DU174" s="117"/>
    </row>
    <row r="175" spans="1:75" s="10" customFormat="1" ht="15" hidden="1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72">
        <v>1</v>
      </c>
      <c r="V175" s="72">
        <v>0</v>
      </c>
      <c r="W175" s="141"/>
      <c r="X175" s="141"/>
      <c r="Y175" s="141"/>
      <c r="Z175" s="141"/>
      <c r="AA175" s="141"/>
      <c r="AB175" s="141"/>
      <c r="AC175" s="141"/>
      <c r="AD175" s="141"/>
      <c r="AE175" s="142"/>
      <c r="AF175" s="305">
        <v>5392578.785403748</v>
      </c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4"/>
      <c r="AT175" s="145"/>
      <c r="AU175" s="290"/>
      <c r="AV175" s="353"/>
      <c r="AW175" s="353"/>
      <c r="AX175" s="291"/>
      <c r="AY175" s="291"/>
      <c r="AZ175" s="292"/>
      <c r="BA175" s="293"/>
      <c r="BB175" s="143"/>
      <c r="BC175" s="146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7"/>
    </row>
    <row r="176" spans="1:75" s="10" customFormat="1" ht="15" hidden="1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72">
        <v>1</v>
      </c>
      <c r="V176" s="72">
        <v>0</v>
      </c>
      <c r="W176" s="141"/>
      <c r="X176" s="141"/>
      <c r="Y176" s="141"/>
      <c r="Z176" s="141"/>
      <c r="AA176" s="141"/>
      <c r="AB176" s="141"/>
      <c r="AC176" s="141"/>
      <c r="AD176" s="141"/>
      <c r="AE176" s="148" t="s">
        <v>43</v>
      </c>
      <c r="AF176" s="305" t="e">
        <f>AJ22</f>
        <v>#REF!</v>
      </c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4"/>
      <c r="AT176" s="145"/>
      <c r="AU176" s="290"/>
      <c r="AV176" s="353"/>
      <c r="AW176" s="353"/>
      <c r="AX176" s="291"/>
      <c r="AY176" s="291"/>
      <c r="AZ176" s="292"/>
      <c r="BA176" s="293"/>
      <c r="BB176" s="143"/>
      <c r="BC176" s="146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7"/>
    </row>
    <row r="177" spans="1:75" s="10" customFormat="1" ht="15" hidden="1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72">
        <v>1</v>
      </c>
      <c r="V177" s="72">
        <v>0</v>
      </c>
      <c r="W177" s="141"/>
      <c r="X177" s="141"/>
      <c r="Y177" s="141"/>
      <c r="Z177" s="141"/>
      <c r="AA177" s="141"/>
      <c r="AB177" s="149"/>
      <c r="AC177" s="141"/>
      <c r="AD177" s="141"/>
      <c r="AE177" s="148" t="s">
        <v>44</v>
      </c>
      <c r="AF177" s="306" t="e">
        <f>AF175-AF176</f>
        <v>#REF!</v>
      </c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4"/>
      <c r="AT177" s="145"/>
      <c r="AU177" s="290"/>
      <c r="AV177" s="353"/>
      <c r="AW177" s="353"/>
      <c r="AX177" s="291"/>
      <c r="AY177" s="291"/>
      <c r="AZ177" s="292"/>
      <c r="BA177" s="293"/>
      <c r="BB177" s="143"/>
      <c r="BC177" s="146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7"/>
    </row>
    <row r="178" spans="1:125" s="155" customFormat="1" ht="15" hidden="1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72">
        <v>1</v>
      </c>
      <c r="V178" s="72">
        <v>0</v>
      </c>
      <c r="W178" s="149"/>
      <c r="X178" s="149"/>
      <c r="Y178" s="149"/>
      <c r="Z178" s="149"/>
      <c r="AA178" s="149"/>
      <c r="AB178" s="149"/>
      <c r="AC178" s="149"/>
      <c r="AD178" s="149"/>
      <c r="AE178" s="142" t="s">
        <v>45</v>
      </c>
      <c r="AF178" s="307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44"/>
      <c r="AT178" s="154"/>
      <c r="AU178" s="294"/>
      <c r="AV178" s="353"/>
      <c r="AW178" s="353"/>
      <c r="AX178" s="295"/>
      <c r="AY178" s="295"/>
      <c r="AZ178" s="292"/>
      <c r="BA178" s="293"/>
      <c r="BB178" s="153"/>
      <c r="BC178" s="146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9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</row>
    <row r="179" spans="1:125" s="155" customFormat="1" ht="15" hidden="1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72">
        <v>1</v>
      </c>
      <c r="V179" s="72">
        <v>0</v>
      </c>
      <c r="W179" s="149"/>
      <c r="X179" s="149"/>
      <c r="Y179" s="149"/>
      <c r="Z179" s="149"/>
      <c r="AA179" s="149"/>
      <c r="AB179" s="149"/>
      <c r="AC179" s="149"/>
      <c r="AD179" s="149"/>
      <c r="AE179" s="151"/>
      <c r="AF179" s="307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44"/>
      <c r="AT179" s="154"/>
      <c r="AU179" s="294"/>
      <c r="AV179" s="353"/>
      <c r="AW179" s="353"/>
      <c r="AX179" s="295"/>
      <c r="AY179" s="295"/>
      <c r="AZ179" s="292"/>
      <c r="BA179" s="293"/>
      <c r="BB179" s="153"/>
      <c r="BC179" s="146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9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</row>
    <row r="180" spans="1:125" s="155" customFormat="1" ht="12.75" customHeight="1" hidden="1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72">
        <v>1</v>
      </c>
      <c r="V180" s="72">
        <v>0</v>
      </c>
      <c r="W180" s="149"/>
      <c r="X180" s="149"/>
      <c r="Y180" s="149"/>
      <c r="Z180" s="149"/>
      <c r="AA180" s="149"/>
      <c r="AB180" s="149"/>
      <c r="AC180" s="149"/>
      <c r="AD180" s="149"/>
      <c r="AE180" s="151"/>
      <c r="AF180" s="307">
        <v>2011</v>
      </c>
      <c r="AG180" s="153" t="e">
        <f>#REF!+#REF!+#REF!+#REF!+#REF!+#REF!</f>
        <v>#REF!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44"/>
      <c r="AT180" s="154"/>
      <c r="AU180" s="294"/>
      <c r="AV180" s="353"/>
      <c r="AW180" s="353"/>
      <c r="AX180" s="295"/>
      <c r="AY180" s="295"/>
      <c r="AZ180" s="292"/>
      <c r="BA180" s="293"/>
      <c r="BB180" s="153"/>
      <c r="BC180" s="146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9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</row>
    <row r="181" spans="1:125" s="155" customFormat="1" ht="24" customHeight="1" hidden="1">
      <c r="A181" s="266"/>
      <c r="B181" s="266"/>
      <c r="C181" s="266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72">
        <v>1</v>
      </c>
      <c r="V181" s="72">
        <v>0</v>
      </c>
      <c r="W181" s="266"/>
      <c r="X181" s="266"/>
      <c r="Y181" s="266"/>
      <c r="Z181" s="266"/>
      <c r="AA181" s="266"/>
      <c r="AB181" s="266"/>
      <c r="AC181" s="266"/>
      <c r="AD181" s="266"/>
      <c r="AE181" s="397" t="s">
        <v>134</v>
      </c>
      <c r="AF181" s="308" t="s">
        <v>46</v>
      </c>
      <c r="AG181" s="267" t="e">
        <f>AG180-2363000-192000-117000</f>
        <v>#REF!</v>
      </c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8"/>
      <c r="AT181" s="269"/>
      <c r="AU181" s="296"/>
      <c r="AV181" s="354"/>
      <c r="AW181" s="354"/>
      <c r="AX181" s="297"/>
      <c r="AY181" s="297"/>
      <c r="AZ181" s="298"/>
      <c r="BA181" s="299"/>
      <c r="BB181" s="153"/>
      <c r="BC181" s="146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9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</row>
    <row r="182" spans="1:125" s="155" customFormat="1" ht="12" customHeight="1" hidden="1">
      <c r="A182" s="266"/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72">
        <v>1</v>
      </c>
      <c r="V182" s="72">
        <v>0</v>
      </c>
      <c r="W182" s="266"/>
      <c r="X182" s="266"/>
      <c r="Y182" s="266"/>
      <c r="Z182" s="266"/>
      <c r="AA182" s="266"/>
      <c r="AB182" s="266"/>
      <c r="AC182" s="266"/>
      <c r="AD182" s="266"/>
      <c r="AE182" s="398"/>
      <c r="AF182" s="308">
        <v>2012</v>
      </c>
      <c r="AG182" s="267" t="e">
        <f>#REF!+#REF!+#REF!+#REF!+#REF!+#REF!</f>
        <v>#REF!</v>
      </c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8"/>
      <c r="AT182" s="269"/>
      <c r="AU182" s="296"/>
      <c r="AV182" s="354"/>
      <c r="AW182" s="354"/>
      <c r="AX182" s="297"/>
      <c r="AY182" s="297"/>
      <c r="AZ182" s="298"/>
      <c r="BA182" s="299"/>
      <c r="BB182" s="153"/>
      <c r="BC182" s="146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9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</row>
    <row r="183" spans="1:125" s="155" customFormat="1" ht="24" customHeight="1" hidden="1">
      <c r="A183" s="266"/>
      <c r="B183" s="266"/>
      <c r="C183" s="266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72">
        <v>1</v>
      </c>
      <c r="V183" s="72">
        <v>0</v>
      </c>
      <c r="W183" s="266"/>
      <c r="X183" s="266"/>
      <c r="Y183" s="266"/>
      <c r="Z183" s="266"/>
      <c r="AA183" s="266"/>
      <c r="AB183" s="266"/>
      <c r="AC183" s="266"/>
      <c r="AD183" s="266"/>
      <c r="AE183" s="398"/>
      <c r="AF183" s="308" t="s">
        <v>47</v>
      </c>
      <c r="AG183" s="267" t="e">
        <f>#REF!+#REF!+#REF!+#REF!+#REF!+#REF!+#REF!</f>
        <v>#REF!</v>
      </c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8"/>
      <c r="AT183" s="269"/>
      <c r="AU183" s="296"/>
      <c r="AV183" s="354"/>
      <c r="AW183" s="354"/>
      <c r="AX183" s="297"/>
      <c r="AY183" s="297"/>
      <c r="AZ183" s="298"/>
      <c r="BA183" s="299"/>
      <c r="BB183" s="153"/>
      <c r="BC183" s="146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9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</row>
    <row r="184" spans="1:125" s="155" customFormat="1" ht="24" customHeight="1" hidden="1">
      <c r="A184" s="266"/>
      <c r="B184" s="266"/>
      <c r="C184" s="266"/>
      <c r="D184" s="266"/>
      <c r="E184" s="266"/>
      <c r="F184" s="266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72">
        <v>1</v>
      </c>
      <c r="V184" s="72">
        <v>0</v>
      </c>
      <c r="W184" s="266"/>
      <c r="X184" s="266"/>
      <c r="Y184" s="266"/>
      <c r="Z184" s="266"/>
      <c r="AA184" s="266"/>
      <c r="AB184" s="266"/>
      <c r="AC184" s="266"/>
      <c r="AD184" s="266"/>
      <c r="AE184" s="398"/>
      <c r="AF184" s="308" t="s">
        <v>48</v>
      </c>
      <c r="AG184" s="270" t="e">
        <f>AG183/AG182</f>
        <v>#REF!</v>
      </c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8"/>
      <c r="AT184" s="269"/>
      <c r="AU184" s="296"/>
      <c r="AV184" s="354"/>
      <c r="AW184" s="354"/>
      <c r="AX184" s="297"/>
      <c r="AY184" s="297"/>
      <c r="AZ184" s="298"/>
      <c r="BA184" s="299"/>
      <c r="BB184" s="153"/>
      <c r="BC184" s="146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9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</row>
    <row r="185" spans="1:125" s="155" customFormat="1" ht="24" customHeight="1" hidden="1">
      <c r="A185" s="266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72">
        <v>1</v>
      </c>
      <c r="V185" s="72">
        <v>0</v>
      </c>
      <c r="W185" s="266"/>
      <c r="X185" s="266"/>
      <c r="Y185" s="266"/>
      <c r="Z185" s="266"/>
      <c r="AA185" s="266"/>
      <c r="AB185" s="266"/>
      <c r="AC185" s="266"/>
      <c r="AD185" s="266"/>
      <c r="AE185" s="398"/>
      <c r="AF185" s="308" t="s">
        <v>49</v>
      </c>
      <c r="AG185" s="270" t="e">
        <f>AG183/AG181</f>
        <v>#REF!</v>
      </c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8"/>
      <c r="AT185" s="269"/>
      <c r="AU185" s="296"/>
      <c r="AV185" s="354"/>
      <c r="AW185" s="354"/>
      <c r="AX185" s="297"/>
      <c r="AY185" s="297"/>
      <c r="AZ185" s="298"/>
      <c r="BA185" s="299"/>
      <c r="BB185" s="153"/>
      <c r="BC185" s="146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9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</row>
    <row r="186" spans="1:125" s="155" customFormat="1" ht="12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51"/>
      <c r="AF186" s="152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44"/>
      <c r="AT186" s="154"/>
      <c r="AU186" s="163"/>
      <c r="AV186" s="355"/>
      <c r="AW186" s="355"/>
      <c r="AX186" s="154"/>
      <c r="AY186" s="154"/>
      <c r="AZ186" s="246"/>
      <c r="BA186" s="253"/>
      <c r="BB186" s="153"/>
      <c r="BC186" s="146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9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</row>
    <row r="187" spans="1:125" s="155" customFormat="1" ht="12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51"/>
      <c r="AF187" s="152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44"/>
      <c r="AT187" s="154"/>
      <c r="AU187" s="163"/>
      <c r="AV187" s="355"/>
      <c r="AW187" s="355"/>
      <c r="AX187" s="154"/>
      <c r="AY187" s="154"/>
      <c r="AZ187" s="246"/>
      <c r="BA187" s="253"/>
      <c r="BB187" s="153"/>
      <c r="BC187" s="146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9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</row>
    <row r="188" spans="1:125" s="155" customFormat="1" ht="12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51"/>
      <c r="AF188" s="152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44"/>
      <c r="AT188" s="154"/>
      <c r="AU188" s="163"/>
      <c r="AV188" s="355"/>
      <c r="AW188" s="355"/>
      <c r="AX188" s="154"/>
      <c r="AY188" s="154"/>
      <c r="AZ188" s="246"/>
      <c r="BA188" s="253"/>
      <c r="BB188" s="153"/>
      <c r="BC188" s="146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9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</row>
    <row r="189" spans="1:125" s="155" customFormat="1" ht="12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51"/>
      <c r="AF189" s="152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44"/>
      <c r="AT189" s="154"/>
      <c r="AU189" s="163"/>
      <c r="AV189" s="355"/>
      <c r="AW189" s="355"/>
      <c r="AX189" s="154"/>
      <c r="AY189" s="154"/>
      <c r="AZ189" s="246"/>
      <c r="BA189" s="253"/>
      <c r="BB189" s="153"/>
      <c r="BC189" s="146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9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</row>
    <row r="190" spans="1:125" s="155" customFormat="1" ht="12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49"/>
      <c r="V190" s="149"/>
      <c r="W190" s="149"/>
      <c r="X190" s="149"/>
      <c r="Y190" s="319"/>
      <c r="Z190" s="319"/>
      <c r="AA190" s="319"/>
      <c r="AB190" s="149"/>
      <c r="AC190" s="149"/>
      <c r="AD190" s="149"/>
      <c r="AE190" s="151"/>
      <c r="AF190" s="152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44"/>
      <c r="AT190" s="154"/>
      <c r="AU190" s="163"/>
      <c r="AV190" s="355"/>
      <c r="AW190" s="355"/>
      <c r="AX190" s="154"/>
      <c r="AY190" s="154"/>
      <c r="AZ190" s="246"/>
      <c r="BA190" s="253"/>
      <c r="BB190" s="153"/>
      <c r="BC190" s="146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9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</row>
    <row r="191" spans="1:125" s="155" customFormat="1" ht="12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49"/>
      <c r="V191" s="149"/>
      <c r="W191" s="149"/>
      <c r="X191" s="149"/>
      <c r="Y191" s="319"/>
      <c r="Z191" s="319"/>
      <c r="AA191" s="319"/>
      <c r="AB191" s="149"/>
      <c r="AC191" s="149"/>
      <c r="AD191" s="149"/>
      <c r="AE191" s="151"/>
      <c r="AF191" s="152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44"/>
      <c r="AT191" s="154"/>
      <c r="AU191" s="163"/>
      <c r="AV191" s="355"/>
      <c r="AW191" s="355"/>
      <c r="AX191" s="154"/>
      <c r="AY191" s="154"/>
      <c r="AZ191" s="246"/>
      <c r="BA191" s="253"/>
      <c r="BB191" s="153"/>
      <c r="BC191" s="146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9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</row>
    <row r="192" spans="1:125" s="155" customFormat="1" ht="12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49"/>
      <c r="V192" s="149"/>
      <c r="W192" s="149"/>
      <c r="X192" s="149"/>
      <c r="Y192" s="319"/>
      <c r="Z192" s="319"/>
      <c r="AA192" s="319"/>
      <c r="AB192" s="149"/>
      <c r="AC192" s="149"/>
      <c r="AD192" s="149"/>
      <c r="AE192" s="151"/>
      <c r="AF192" s="152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44"/>
      <c r="AT192" s="154"/>
      <c r="AU192" s="163"/>
      <c r="AV192" s="355"/>
      <c r="AW192" s="355"/>
      <c r="AX192" s="154"/>
      <c r="AY192" s="154"/>
      <c r="AZ192" s="246"/>
      <c r="BA192" s="253"/>
      <c r="BB192" s="153"/>
      <c r="BC192" s="146"/>
      <c r="BD192" s="153"/>
      <c r="BE192" s="153"/>
      <c r="BF192" s="153"/>
      <c r="BG192" s="153"/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9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</row>
    <row r="193" spans="1:125" s="155" customFormat="1" ht="12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49"/>
      <c r="V193" s="149"/>
      <c r="W193" s="149"/>
      <c r="X193" s="149"/>
      <c r="Y193" s="319"/>
      <c r="Z193" s="319"/>
      <c r="AA193" s="319"/>
      <c r="AB193" s="149"/>
      <c r="AC193" s="149"/>
      <c r="AD193" s="149"/>
      <c r="AE193" s="151"/>
      <c r="AF193" s="152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44"/>
      <c r="AT193" s="154"/>
      <c r="AU193" s="163"/>
      <c r="AV193" s="355"/>
      <c r="AW193" s="355"/>
      <c r="AX193" s="154"/>
      <c r="AY193" s="154"/>
      <c r="AZ193" s="246"/>
      <c r="BA193" s="253"/>
      <c r="BB193" s="153"/>
      <c r="BC193" s="146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9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</row>
    <row r="194" spans="1:125" s="155" customFormat="1" ht="12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49"/>
      <c r="V194" s="149"/>
      <c r="W194" s="149"/>
      <c r="X194" s="149"/>
      <c r="Y194" s="319"/>
      <c r="Z194" s="319"/>
      <c r="AA194" s="319"/>
      <c r="AB194" s="149"/>
      <c r="AC194" s="149"/>
      <c r="AD194" s="149"/>
      <c r="AE194" s="151"/>
      <c r="AF194" s="152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44"/>
      <c r="AT194" s="154"/>
      <c r="AU194" s="163"/>
      <c r="AV194" s="355"/>
      <c r="AW194" s="355"/>
      <c r="AX194" s="154"/>
      <c r="AY194" s="154"/>
      <c r="AZ194" s="246"/>
      <c r="BA194" s="253"/>
      <c r="BB194" s="153"/>
      <c r="BC194" s="146"/>
      <c r="BD194" s="153"/>
      <c r="BE194" s="153"/>
      <c r="BF194" s="153"/>
      <c r="BG194" s="153"/>
      <c r="BH194" s="153"/>
      <c r="BI194" s="153"/>
      <c r="BJ194" s="153"/>
      <c r="BK194" s="153"/>
      <c r="BL194" s="153"/>
      <c r="BM194" s="153"/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9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</row>
    <row r="195" spans="1:125" s="155" customFormat="1" ht="12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49"/>
      <c r="V195" s="149"/>
      <c r="W195" s="149"/>
      <c r="X195" s="149"/>
      <c r="Y195" s="319"/>
      <c r="Z195" s="319"/>
      <c r="AA195" s="319"/>
      <c r="AB195" s="149"/>
      <c r="AC195" s="149"/>
      <c r="AD195" s="149"/>
      <c r="AE195" s="151"/>
      <c r="AF195" s="152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44"/>
      <c r="AT195" s="154"/>
      <c r="AU195" s="163"/>
      <c r="AV195" s="355"/>
      <c r="AW195" s="355"/>
      <c r="AX195" s="154"/>
      <c r="AY195" s="154"/>
      <c r="AZ195" s="246"/>
      <c r="BA195" s="253"/>
      <c r="BB195" s="153"/>
      <c r="BC195" s="146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9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</row>
    <row r="196" spans="1:125" s="155" customFormat="1" ht="12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51"/>
      <c r="AF196" s="152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44"/>
      <c r="AT196" s="154"/>
      <c r="AU196" s="163"/>
      <c r="AV196" s="355"/>
      <c r="AW196" s="355"/>
      <c r="AX196" s="154"/>
      <c r="AY196" s="154"/>
      <c r="AZ196" s="246"/>
      <c r="BA196" s="253"/>
      <c r="BB196" s="153"/>
      <c r="BC196" s="146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9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</row>
    <row r="197" spans="1:125" s="155" customFormat="1" ht="12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51"/>
      <c r="AF197" s="152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44"/>
      <c r="AT197" s="154"/>
      <c r="AU197" s="163"/>
      <c r="AV197" s="355"/>
      <c r="AW197" s="355"/>
      <c r="AX197" s="154"/>
      <c r="AY197" s="154"/>
      <c r="AZ197" s="246"/>
      <c r="BA197" s="253"/>
      <c r="BB197" s="153"/>
      <c r="BC197" s="146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9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</row>
    <row r="198" spans="1:125" s="155" customFormat="1" ht="12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51"/>
      <c r="AF198" s="152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44"/>
      <c r="AT198" s="154"/>
      <c r="AU198" s="163"/>
      <c r="AV198" s="355"/>
      <c r="AW198" s="355"/>
      <c r="AX198" s="154"/>
      <c r="AY198" s="154"/>
      <c r="AZ198" s="246"/>
      <c r="BA198" s="253"/>
      <c r="BB198" s="153"/>
      <c r="BC198" s="146"/>
      <c r="BD198" s="153"/>
      <c r="BE198" s="153"/>
      <c r="BF198" s="153"/>
      <c r="BG198" s="153"/>
      <c r="BH198" s="153"/>
      <c r="BI198" s="153"/>
      <c r="BJ198" s="153"/>
      <c r="BK198" s="153"/>
      <c r="BL198" s="153"/>
      <c r="BM198" s="153"/>
      <c r="BN198" s="153"/>
      <c r="BO198" s="153"/>
      <c r="BP198" s="153"/>
      <c r="BQ198" s="153"/>
      <c r="BR198" s="153"/>
      <c r="BS198" s="153"/>
      <c r="BT198" s="153"/>
      <c r="BU198" s="153"/>
      <c r="BV198" s="153"/>
      <c r="BW198" s="9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</row>
    <row r="199" spans="1:125" s="155" customFormat="1" ht="12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51"/>
      <c r="AF199" s="152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44"/>
      <c r="AT199" s="154"/>
      <c r="AU199" s="163"/>
      <c r="AV199" s="355"/>
      <c r="AW199" s="355"/>
      <c r="AX199" s="154"/>
      <c r="AY199" s="154"/>
      <c r="AZ199" s="246"/>
      <c r="BA199" s="253"/>
      <c r="BB199" s="153"/>
      <c r="BC199" s="146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9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</row>
    <row r="200" spans="1:125" s="155" customFormat="1" ht="12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51"/>
      <c r="AF200" s="152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44"/>
      <c r="AT200" s="154"/>
      <c r="AU200" s="163"/>
      <c r="AV200" s="355"/>
      <c r="AW200" s="355"/>
      <c r="AX200" s="154"/>
      <c r="AY200" s="154"/>
      <c r="AZ200" s="246"/>
      <c r="BA200" s="253"/>
      <c r="BB200" s="153"/>
      <c r="BC200" s="146"/>
      <c r="BD200" s="153"/>
      <c r="BE200" s="153"/>
      <c r="BF200" s="153"/>
      <c r="BG200" s="153"/>
      <c r="BH200" s="153"/>
      <c r="BI200" s="153"/>
      <c r="BJ200" s="153"/>
      <c r="BK200" s="153"/>
      <c r="BL200" s="153"/>
      <c r="BM200" s="153"/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9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</row>
    <row r="201" spans="1:125" s="155" customFormat="1" ht="12">
      <c r="A201" s="156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51"/>
      <c r="AF201" s="152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44"/>
      <c r="AT201" s="154"/>
      <c r="AU201" s="163"/>
      <c r="AV201" s="355"/>
      <c r="AW201" s="355"/>
      <c r="AX201" s="154"/>
      <c r="AY201" s="154"/>
      <c r="AZ201" s="246"/>
      <c r="BA201" s="253"/>
      <c r="BB201" s="153"/>
      <c r="BC201" s="146"/>
      <c r="BD201" s="153"/>
      <c r="BE201" s="153"/>
      <c r="BF201" s="153"/>
      <c r="BG201" s="153"/>
      <c r="BH201" s="153"/>
      <c r="BI201" s="153"/>
      <c r="BJ201" s="153"/>
      <c r="BK201" s="153"/>
      <c r="BL201" s="153"/>
      <c r="BM201" s="153"/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9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</row>
    <row r="202" spans="1:125" s="155" customFormat="1" ht="12">
      <c r="A202" s="156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51"/>
      <c r="AF202" s="152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44"/>
      <c r="AT202" s="154"/>
      <c r="AU202" s="163"/>
      <c r="AV202" s="355"/>
      <c r="AW202" s="355"/>
      <c r="AX202" s="154"/>
      <c r="AY202" s="154"/>
      <c r="AZ202" s="246"/>
      <c r="BA202" s="253"/>
      <c r="BB202" s="153"/>
      <c r="BC202" s="146"/>
      <c r="BD202" s="153"/>
      <c r="BE202" s="153"/>
      <c r="BF202" s="153"/>
      <c r="BG202" s="153"/>
      <c r="BH202" s="153"/>
      <c r="BI202" s="153"/>
      <c r="BJ202" s="153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9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</row>
    <row r="203" spans="1:125" s="155" customFormat="1" ht="12">
      <c r="A203" s="156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51"/>
      <c r="AF203" s="152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44"/>
      <c r="AT203" s="154"/>
      <c r="AU203" s="163"/>
      <c r="AV203" s="355"/>
      <c r="AW203" s="355"/>
      <c r="AX203" s="154"/>
      <c r="AY203" s="154"/>
      <c r="AZ203" s="246"/>
      <c r="BA203" s="253"/>
      <c r="BB203" s="153"/>
      <c r="BC203" s="146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  <c r="BN203" s="153"/>
      <c r="BO203" s="153"/>
      <c r="BP203" s="153"/>
      <c r="BQ203" s="153"/>
      <c r="BR203" s="153"/>
      <c r="BS203" s="153"/>
      <c r="BT203" s="153"/>
      <c r="BU203" s="153"/>
      <c r="BV203" s="153"/>
      <c r="BW203" s="9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</row>
    <row r="204" spans="1:125" s="155" customFormat="1" ht="12">
      <c r="A204" s="156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51"/>
      <c r="AF204" s="152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44"/>
      <c r="AT204" s="154"/>
      <c r="AU204" s="163"/>
      <c r="AV204" s="355"/>
      <c r="AW204" s="355"/>
      <c r="AX204" s="154"/>
      <c r="AY204" s="154"/>
      <c r="AZ204" s="246"/>
      <c r="BA204" s="253"/>
      <c r="BB204" s="153"/>
      <c r="BC204" s="146"/>
      <c r="BD204" s="153"/>
      <c r="BE204" s="153"/>
      <c r="BF204" s="153"/>
      <c r="BG204" s="153"/>
      <c r="BH204" s="153"/>
      <c r="BI204" s="153"/>
      <c r="BJ204" s="153"/>
      <c r="BK204" s="153"/>
      <c r="BL204" s="153"/>
      <c r="BM204" s="153"/>
      <c r="BN204" s="153"/>
      <c r="BO204" s="153"/>
      <c r="BP204" s="153"/>
      <c r="BQ204" s="153"/>
      <c r="BR204" s="153"/>
      <c r="BS204" s="153"/>
      <c r="BT204" s="153"/>
      <c r="BU204" s="153"/>
      <c r="BV204" s="153"/>
      <c r="BW204" s="9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</row>
    <row r="205" spans="1:125" s="155" customFormat="1" ht="12">
      <c r="A205" s="156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51"/>
      <c r="AF205" s="152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44"/>
      <c r="AT205" s="154"/>
      <c r="AU205" s="163"/>
      <c r="AV205" s="355"/>
      <c r="AW205" s="355"/>
      <c r="AX205" s="154"/>
      <c r="AY205" s="154"/>
      <c r="AZ205" s="246"/>
      <c r="BA205" s="253"/>
      <c r="BB205" s="153"/>
      <c r="BC205" s="146"/>
      <c r="BD205" s="153"/>
      <c r="BE205" s="153"/>
      <c r="BF205" s="153"/>
      <c r="BG205" s="153"/>
      <c r="BH205" s="153"/>
      <c r="BI205" s="153"/>
      <c r="BJ205" s="153"/>
      <c r="BK205" s="153"/>
      <c r="BL205" s="153"/>
      <c r="BM205" s="153"/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9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</row>
    <row r="206" spans="1:125" s="155" customFormat="1" ht="12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51"/>
      <c r="AF206" s="152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44"/>
      <c r="AT206" s="154"/>
      <c r="AU206" s="163"/>
      <c r="AV206" s="355"/>
      <c r="AW206" s="355"/>
      <c r="AX206" s="154"/>
      <c r="AY206" s="154"/>
      <c r="AZ206" s="246"/>
      <c r="BA206" s="253"/>
      <c r="BB206" s="153"/>
      <c r="BC206" s="146"/>
      <c r="BD206" s="153"/>
      <c r="BE206" s="153"/>
      <c r="BF206" s="153"/>
      <c r="BG206" s="153"/>
      <c r="BH206" s="153"/>
      <c r="BI206" s="153"/>
      <c r="BJ206" s="153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9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</row>
    <row r="207" spans="1:125" s="155" customFormat="1" ht="12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51"/>
      <c r="AF207" s="152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44"/>
      <c r="AT207" s="154"/>
      <c r="AU207" s="163"/>
      <c r="AV207" s="355"/>
      <c r="AW207" s="355"/>
      <c r="AX207" s="154"/>
      <c r="AY207" s="154"/>
      <c r="AZ207" s="246"/>
      <c r="BA207" s="253"/>
      <c r="BB207" s="153"/>
      <c r="BC207" s="146"/>
      <c r="BD207" s="153"/>
      <c r="BE207" s="153"/>
      <c r="BF207" s="153"/>
      <c r="BG207" s="153"/>
      <c r="BH207" s="153"/>
      <c r="BI207" s="153"/>
      <c r="BJ207" s="153"/>
      <c r="BK207" s="153"/>
      <c r="BL207" s="153"/>
      <c r="BM207" s="153"/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9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</row>
    <row r="208" spans="1:125" s="155" customFormat="1" ht="12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51"/>
      <c r="AF208" s="152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44"/>
      <c r="AT208" s="154"/>
      <c r="AU208" s="163"/>
      <c r="AV208" s="355"/>
      <c r="AW208" s="355"/>
      <c r="AX208" s="154"/>
      <c r="AY208" s="154"/>
      <c r="AZ208" s="246"/>
      <c r="BA208" s="253"/>
      <c r="BB208" s="153"/>
      <c r="BC208" s="146"/>
      <c r="BD208" s="153"/>
      <c r="BE208" s="153"/>
      <c r="BF208" s="153"/>
      <c r="BG208" s="153"/>
      <c r="BH208" s="153"/>
      <c r="BI208" s="153"/>
      <c r="BJ208" s="153"/>
      <c r="BK208" s="153"/>
      <c r="BL208" s="153"/>
      <c r="BM208" s="153"/>
      <c r="BN208" s="153"/>
      <c r="BO208" s="153"/>
      <c r="BP208" s="153"/>
      <c r="BQ208" s="153"/>
      <c r="BR208" s="153"/>
      <c r="BS208" s="153"/>
      <c r="BT208" s="153"/>
      <c r="BU208" s="153"/>
      <c r="BV208" s="153"/>
      <c r="BW208" s="9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</row>
    <row r="209" spans="1:125" s="155" customFormat="1" ht="12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51"/>
      <c r="AF209" s="152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44"/>
      <c r="AT209" s="154"/>
      <c r="AU209" s="163"/>
      <c r="AV209" s="355"/>
      <c r="AW209" s="355"/>
      <c r="AX209" s="154"/>
      <c r="AY209" s="154"/>
      <c r="AZ209" s="246"/>
      <c r="BA209" s="253"/>
      <c r="BB209" s="153"/>
      <c r="BC209" s="146"/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3"/>
      <c r="BU209" s="153"/>
      <c r="BV209" s="153"/>
      <c r="BW209" s="9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</row>
    <row r="210" spans="1:125" s="155" customFormat="1" ht="12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51"/>
      <c r="AF210" s="152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44"/>
      <c r="AT210" s="154"/>
      <c r="AU210" s="163"/>
      <c r="AV210" s="355"/>
      <c r="AW210" s="355"/>
      <c r="AX210" s="154"/>
      <c r="AY210" s="154"/>
      <c r="AZ210" s="246"/>
      <c r="BA210" s="253"/>
      <c r="BB210" s="153"/>
      <c r="BC210" s="146"/>
      <c r="BD210" s="153"/>
      <c r="BE210" s="153"/>
      <c r="BF210" s="153"/>
      <c r="BG210" s="153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53"/>
      <c r="BV210" s="153"/>
      <c r="BW210" s="9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</row>
    <row r="211" spans="1:125" s="155" customFormat="1" ht="12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51"/>
      <c r="AF211" s="152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44"/>
      <c r="AT211" s="154"/>
      <c r="AU211" s="163"/>
      <c r="AV211" s="355"/>
      <c r="AW211" s="355"/>
      <c r="AX211" s="154"/>
      <c r="AY211" s="154"/>
      <c r="AZ211" s="246"/>
      <c r="BA211" s="253"/>
      <c r="BB211" s="153"/>
      <c r="BC211" s="146"/>
      <c r="BD211" s="153"/>
      <c r="BE211" s="153"/>
      <c r="BF211" s="153"/>
      <c r="BG211" s="153"/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3"/>
      <c r="BU211" s="153"/>
      <c r="BV211" s="153"/>
      <c r="BW211" s="9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</row>
    <row r="212" spans="1:125" s="155" customFormat="1" ht="12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51"/>
      <c r="AF212" s="152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44"/>
      <c r="AT212" s="154"/>
      <c r="AU212" s="163"/>
      <c r="AV212" s="355"/>
      <c r="AW212" s="355"/>
      <c r="AX212" s="154"/>
      <c r="AY212" s="154"/>
      <c r="AZ212" s="246"/>
      <c r="BA212" s="253"/>
      <c r="BB212" s="153"/>
      <c r="BC212" s="146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9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</row>
    <row r="213" spans="1:125" s="155" customFormat="1" ht="12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51"/>
      <c r="AF213" s="152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44"/>
      <c r="AT213" s="154"/>
      <c r="AU213" s="163"/>
      <c r="AV213" s="355"/>
      <c r="AW213" s="355"/>
      <c r="AX213" s="154"/>
      <c r="AY213" s="154"/>
      <c r="AZ213" s="246"/>
      <c r="BA213" s="253"/>
      <c r="BB213" s="153"/>
      <c r="BC213" s="146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9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</row>
    <row r="214" spans="1:125" s="155" customFormat="1" ht="12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51"/>
      <c r="AF214" s="152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44"/>
      <c r="AT214" s="154"/>
      <c r="AU214" s="163"/>
      <c r="AV214" s="355"/>
      <c r="AW214" s="355"/>
      <c r="AX214" s="154"/>
      <c r="AY214" s="154"/>
      <c r="AZ214" s="246"/>
      <c r="BA214" s="253"/>
      <c r="BB214" s="153"/>
      <c r="BC214" s="146"/>
      <c r="BD214" s="153"/>
      <c r="BE214" s="153"/>
      <c r="BF214" s="153"/>
      <c r="BG214" s="153"/>
      <c r="BH214" s="153"/>
      <c r="BI214" s="153"/>
      <c r="BJ214" s="153"/>
      <c r="BK214" s="153"/>
      <c r="BL214" s="153"/>
      <c r="BM214" s="153"/>
      <c r="BN214" s="153"/>
      <c r="BO214" s="153"/>
      <c r="BP214" s="153"/>
      <c r="BQ214" s="153"/>
      <c r="BR214" s="153"/>
      <c r="BS214" s="153"/>
      <c r="BT214" s="153"/>
      <c r="BU214" s="153"/>
      <c r="BV214" s="153"/>
      <c r="BW214" s="9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</row>
    <row r="215" spans="1:125" s="155" customFormat="1" ht="12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51"/>
      <c r="AF215" s="152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44"/>
      <c r="AT215" s="154"/>
      <c r="AU215" s="163"/>
      <c r="AV215" s="355"/>
      <c r="AW215" s="355"/>
      <c r="AX215" s="154"/>
      <c r="AY215" s="154"/>
      <c r="AZ215" s="246"/>
      <c r="BA215" s="253"/>
      <c r="BB215" s="153"/>
      <c r="BC215" s="146"/>
      <c r="BD215" s="153"/>
      <c r="BE215" s="153"/>
      <c r="BF215" s="153"/>
      <c r="BG215" s="153"/>
      <c r="BH215" s="153"/>
      <c r="BI215" s="153"/>
      <c r="BJ215" s="153"/>
      <c r="BK215" s="153"/>
      <c r="BL215" s="153"/>
      <c r="BM215" s="153"/>
      <c r="BN215" s="153"/>
      <c r="BO215" s="153"/>
      <c r="BP215" s="153"/>
      <c r="BQ215" s="153"/>
      <c r="BR215" s="153"/>
      <c r="BS215" s="153"/>
      <c r="BT215" s="153"/>
      <c r="BU215" s="153"/>
      <c r="BV215" s="153"/>
      <c r="BW215" s="9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</row>
    <row r="216" spans="1:125" s="155" customFormat="1" ht="12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51"/>
      <c r="AF216" s="152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44"/>
      <c r="AT216" s="154"/>
      <c r="AU216" s="163"/>
      <c r="AV216" s="355"/>
      <c r="AW216" s="355"/>
      <c r="AX216" s="154"/>
      <c r="AY216" s="154"/>
      <c r="AZ216" s="246"/>
      <c r="BA216" s="253"/>
      <c r="BB216" s="153"/>
      <c r="BC216" s="146"/>
      <c r="BD216" s="153"/>
      <c r="BE216" s="153"/>
      <c r="BF216" s="153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53"/>
      <c r="BQ216" s="153"/>
      <c r="BR216" s="153"/>
      <c r="BS216" s="153"/>
      <c r="BT216" s="153"/>
      <c r="BU216" s="153"/>
      <c r="BV216" s="153"/>
      <c r="BW216" s="9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</row>
    <row r="217" spans="1:125" s="155" customFormat="1" ht="12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51"/>
      <c r="AF217" s="152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44"/>
      <c r="AT217" s="154"/>
      <c r="AU217" s="163"/>
      <c r="AV217" s="355"/>
      <c r="AW217" s="355"/>
      <c r="AX217" s="154"/>
      <c r="AY217" s="154"/>
      <c r="AZ217" s="246"/>
      <c r="BA217" s="253"/>
      <c r="BB217" s="153"/>
      <c r="BC217" s="146"/>
      <c r="BD217" s="153"/>
      <c r="BE217" s="153"/>
      <c r="BF217" s="153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53"/>
      <c r="BQ217" s="153"/>
      <c r="BR217" s="153"/>
      <c r="BS217" s="153"/>
      <c r="BT217" s="153"/>
      <c r="BU217" s="153"/>
      <c r="BV217" s="153"/>
      <c r="BW217" s="9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</row>
    <row r="218" spans="1:125" s="155" customFormat="1" ht="12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51"/>
      <c r="AF218" s="152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44"/>
      <c r="AT218" s="154"/>
      <c r="AU218" s="163"/>
      <c r="AV218" s="355"/>
      <c r="AW218" s="355"/>
      <c r="AX218" s="154"/>
      <c r="AY218" s="154"/>
      <c r="AZ218" s="246"/>
      <c r="BA218" s="253"/>
      <c r="BB218" s="153"/>
      <c r="BC218" s="146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3"/>
      <c r="BV218" s="153"/>
      <c r="BW218" s="9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</row>
    <row r="219" spans="1:125" s="155" customFormat="1" ht="12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51"/>
      <c r="AF219" s="152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44"/>
      <c r="AT219" s="154"/>
      <c r="AU219" s="163"/>
      <c r="AV219" s="355"/>
      <c r="AW219" s="355"/>
      <c r="AX219" s="154"/>
      <c r="AY219" s="154"/>
      <c r="AZ219" s="246"/>
      <c r="BA219" s="253"/>
      <c r="BB219" s="153"/>
      <c r="BC219" s="146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9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</row>
    <row r="220" spans="1:125" s="155" customFormat="1" ht="12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51"/>
      <c r="AF220" s="152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44"/>
      <c r="AT220" s="154"/>
      <c r="AU220" s="163"/>
      <c r="AV220" s="355"/>
      <c r="AW220" s="355"/>
      <c r="AX220" s="154"/>
      <c r="AY220" s="154"/>
      <c r="AZ220" s="246"/>
      <c r="BA220" s="253"/>
      <c r="BB220" s="153"/>
      <c r="BC220" s="146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3"/>
      <c r="BV220" s="153"/>
      <c r="BW220" s="9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</row>
    <row r="221" spans="1:125" s="155" customFormat="1" ht="12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51"/>
      <c r="AF221" s="152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44"/>
      <c r="AT221" s="154"/>
      <c r="AU221" s="163"/>
      <c r="AV221" s="355"/>
      <c r="AW221" s="355"/>
      <c r="AX221" s="154"/>
      <c r="AY221" s="154"/>
      <c r="AZ221" s="246"/>
      <c r="BA221" s="253"/>
      <c r="BB221" s="153"/>
      <c r="BC221" s="146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  <c r="BS221" s="153"/>
      <c r="BT221" s="153"/>
      <c r="BU221" s="153"/>
      <c r="BV221" s="153"/>
      <c r="BW221" s="9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</row>
    <row r="222" spans="1:125" s="155" customFormat="1" ht="12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51"/>
      <c r="AF222" s="152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44"/>
      <c r="AT222" s="154"/>
      <c r="AU222" s="163"/>
      <c r="AV222" s="355"/>
      <c r="AW222" s="355"/>
      <c r="AX222" s="154"/>
      <c r="AY222" s="154"/>
      <c r="AZ222" s="246"/>
      <c r="BA222" s="253"/>
      <c r="BB222" s="153"/>
      <c r="BC222" s="146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53"/>
      <c r="BN222" s="153"/>
      <c r="BO222" s="153"/>
      <c r="BP222" s="153"/>
      <c r="BQ222" s="153"/>
      <c r="BR222" s="153"/>
      <c r="BS222" s="153"/>
      <c r="BT222" s="153"/>
      <c r="BU222" s="153"/>
      <c r="BV222" s="153"/>
      <c r="BW222" s="9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</row>
    <row r="223" spans="1:125" s="155" customFormat="1" ht="12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51"/>
      <c r="AF223" s="152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44"/>
      <c r="AT223" s="154"/>
      <c r="AU223" s="163"/>
      <c r="AV223" s="355"/>
      <c r="AW223" s="355"/>
      <c r="AX223" s="154"/>
      <c r="AY223" s="154"/>
      <c r="AZ223" s="246"/>
      <c r="BA223" s="253"/>
      <c r="BB223" s="153"/>
      <c r="BC223" s="146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9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</row>
    <row r="224" spans="1:125" s="155" customFormat="1" ht="12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51"/>
      <c r="AF224" s="152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44"/>
      <c r="AT224" s="154"/>
      <c r="AU224" s="163"/>
      <c r="AV224" s="355"/>
      <c r="AW224" s="355"/>
      <c r="AX224" s="154"/>
      <c r="AY224" s="154"/>
      <c r="AZ224" s="246"/>
      <c r="BA224" s="253"/>
      <c r="BB224" s="153"/>
      <c r="BC224" s="146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9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</row>
    <row r="225" spans="1:125" s="155" customFormat="1" ht="12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51"/>
      <c r="AF225" s="152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44"/>
      <c r="AT225" s="154"/>
      <c r="AU225" s="163"/>
      <c r="AV225" s="355"/>
      <c r="AW225" s="355"/>
      <c r="AX225" s="154"/>
      <c r="AY225" s="154"/>
      <c r="AZ225" s="246"/>
      <c r="BA225" s="253"/>
      <c r="BB225" s="153"/>
      <c r="BC225" s="146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9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</row>
    <row r="226" spans="1:125" s="155" customFormat="1" ht="12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51"/>
      <c r="AF226" s="152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44"/>
      <c r="AT226" s="154"/>
      <c r="AU226" s="163"/>
      <c r="AV226" s="355"/>
      <c r="AW226" s="355"/>
      <c r="AX226" s="154"/>
      <c r="AY226" s="154"/>
      <c r="AZ226" s="246"/>
      <c r="BA226" s="253"/>
      <c r="BB226" s="153"/>
      <c r="BC226" s="146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/>
      <c r="BV226" s="153"/>
      <c r="BW226" s="9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</row>
    <row r="227" spans="1:125" s="155" customFormat="1" ht="12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51"/>
      <c r="AF227" s="152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44"/>
      <c r="AT227" s="154"/>
      <c r="AU227" s="163"/>
      <c r="AV227" s="355"/>
      <c r="AW227" s="355"/>
      <c r="AX227" s="154"/>
      <c r="AY227" s="154"/>
      <c r="AZ227" s="246"/>
      <c r="BA227" s="253"/>
      <c r="BB227" s="153"/>
      <c r="BC227" s="146"/>
      <c r="BD227" s="153"/>
      <c r="BE227" s="153"/>
      <c r="BF227" s="153"/>
      <c r="BG227" s="153"/>
      <c r="BH227" s="153"/>
      <c r="BI227" s="153"/>
      <c r="BJ227" s="153"/>
      <c r="BK227" s="153"/>
      <c r="BL227" s="153"/>
      <c r="BM227" s="153"/>
      <c r="BN227" s="153"/>
      <c r="BO227" s="153"/>
      <c r="BP227" s="153"/>
      <c r="BQ227" s="153"/>
      <c r="BR227" s="153"/>
      <c r="BS227" s="153"/>
      <c r="BT227" s="153"/>
      <c r="BU227" s="153"/>
      <c r="BV227" s="153"/>
      <c r="BW227" s="9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</row>
    <row r="228" spans="1:125" s="155" customFormat="1" ht="12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51"/>
      <c r="AF228" s="152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44"/>
      <c r="AT228" s="154"/>
      <c r="AU228" s="163"/>
      <c r="AV228" s="355"/>
      <c r="AW228" s="355"/>
      <c r="AX228" s="154"/>
      <c r="AY228" s="154"/>
      <c r="AZ228" s="246"/>
      <c r="BA228" s="253"/>
      <c r="BB228" s="153"/>
      <c r="BC228" s="146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3"/>
      <c r="BP228" s="153"/>
      <c r="BQ228" s="153"/>
      <c r="BR228" s="153"/>
      <c r="BS228" s="153"/>
      <c r="BT228" s="153"/>
      <c r="BU228" s="153"/>
      <c r="BV228" s="153"/>
      <c r="BW228" s="9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</row>
    <row r="229" spans="1:125" s="155" customFormat="1" ht="12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51"/>
      <c r="AF229" s="152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44"/>
      <c r="AT229" s="154"/>
      <c r="AU229" s="163"/>
      <c r="AV229" s="355"/>
      <c r="AW229" s="355"/>
      <c r="AX229" s="154"/>
      <c r="AY229" s="154"/>
      <c r="AZ229" s="246"/>
      <c r="BA229" s="253"/>
      <c r="BB229" s="153"/>
      <c r="BC229" s="146"/>
      <c r="BD229" s="153"/>
      <c r="BE229" s="153"/>
      <c r="BF229" s="153"/>
      <c r="BG229" s="153"/>
      <c r="BH229" s="153"/>
      <c r="BI229" s="153"/>
      <c r="BJ229" s="153"/>
      <c r="BK229" s="153"/>
      <c r="BL229" s="153"/>
      <c r="BM229" s="153"/>
      <c r="BN229" s="153"/>
      <c r="BO229" s="153"/>
      <c r="BP229" s="153"/>
      <c r="BQ229" s="153"/>
      <c r="BR229" s="153"/>
      <c r="BS229" s="153"/>
      <c r="BT229" s="153"/>
      <c r="BU229" s="153"/>
      <c r="BV229" s="153"/>
      <c r="BW229" s="9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</row>
    <row r="230" spans="1:125" s="155" customFormat="1" ht="12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51"/>
      <c r="AF230" s="152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44"/>
      <c r="AT230" s="154"/>
      <c r="AU230" s="163"/>
      <c r="AV230" s="355"/>
      <c r="AW230" s="355"/>
      <c r="AX230" s="154"/>
      <c r="AY230" s="154"/>
      <c r="AZ230" s="246"/>
      <c r="BA230" s="253"/>
      <c r="BB230" s="153"/>
      <c r="BC230" s="146"/>
      <c r="BD230" s="153"/>
      <c r="BE230" s="153"/>
      <c r="BF230" s="153"/>
      <c r="BG230" s="153"/>
      <c r="BH230" s="153"/>
      <c r="BI230" s="153"/>
      <c r="BJ230" s="153"/>
      <c r="BK230" s="153"/>
      <c r="BL230" s="153"/>
      <c r="BM230" s="153"/>
      <c r="BN230" s="153"/>
      <c r="BO230" s="153"/>
      <c r="BP230" s="153"/>
      <c r="BQ230" s="153"/>
      <c r="BR230" s="153"/>
      <c r="BS230" s="153"/>
      <c r="BT230" s="153"/>
      <c r="BU230" s="153"/>
      <c r="BV230" s="153"/>
      <c r="BW230" s="9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</row>
    <row r="231" spans="1:125" s="155" customFormat="1" ht="12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51"/>
      <c r="AF231" s="152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44"/>
      <c r="AT231" s="154"/>
      <c r="AU231" s="163"/>
      <c r="AV231" s="355"/>
      <c r="AW231" s="355"/>
      <c r="AX231" s="154"/>
      <c r="AY231" s="154"/>
      <c r="AZ231" s="246"/>
      <c r="BA231" s="253"/>
      <c r="BB231" s="153"/>
      <c r="BC231" s="146"/>
      <c r="BD231" s="153"/>
      <c r="BE231" s="153"/>
      <c r="BF231" s="153"/>
      <c r="BG231" s="153"/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3"/>
      <c r="BR231" s="153"/>
      <c r="BS231" s="153"/>
      <c r="BT231" s="153"/>
      <c r="BU231" s="153"/>
      <c r="BV231" s="153"/>
      <c r="BW231" s="9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</row>
    <row r="232" spans="1:125" s="155" customFormat="1" ht="12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51"/>
      <c r="AF232" s="152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44"/>
      <c r="AT232" s="154"/>
      <c r="AU232" s="163"/>
      <c r="AV232" s="355"/>
      <c r="AW232" s="355"/>
      <c r="AX232" s="154"/>
      <c r="AY232" s="154"/>
      <c r="AZ232" s="246"/>
      <c r="BA232" s="253"/>
      <c r="BB232" s="153"/>
      <c r="BC232" s="146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9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</row>
    <row r="233" spans="1:125" s="155" customFormat="1" ht="12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51"/>
      <c r="AF233" s="152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44"/>
      <c r="AT233" s="154"/>
      <c r="AU233" s="163"/>
      <c r="AV233" s="355"/>
      <c r="AW233" s="355"/>
      <c r="AX233" s="154"/>
      <c r="AY233" s="154"/>
      <c r="AZ233" s="246"/>
      <c r="BA233" s="253"/>
      <c r="BB233" s="153"/>
      <c r="BC233" s="146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9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</row>
    <row r="234" spans="1:125" s="155" customFormat="1" ht="12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51"/>
      <c r="AF234" s="152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44"/>
      <c r="AT234" s="154"/>
      <c r="AU234" s="163"/>
      <c r="AV234" s="355"/>
      <c r="AW234" s="355"/>
      <c r="AX234" s="154"/>
      <c r="AY234" s="154"/>
      <c r="AZ234" s="246"/>
      <c r="BA234" s="253"/>
      <c r="BB234" s="153"/>
      <c r="BC234" s="146"/>
      <c r="BD234" s="153"/>
      <c r="BE234" s="153"/>
      <c r="BF234" s="153"/>
      <c r="BG234" s="153"/>
      <c r="BH234" s="153"/>
      <c r="BI234" s="153"/>
      <c r="BJ234" s="153"/>
      <c r="BK234" s="153"/>
      <c r="BL234" s="153"/>
      <c r="BM234" s="153"/>
      <c r="BN234" s="153"/>
      <c r="BO234" s="153"/>
      <c r="BP234" s="153"/>
      <c r="BQ234" s="153"/>
      <c r="BR234" s="153"/>
      <c r="BS234" s="153"/>
      <c r="BT234" s="153"/>
      <c r="BU234" s="153"/>
      <c r="BV234" s="153"/>
      <c r="BW234" s="9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</row>
    <row r="235" spans="1:125" s="155" customFormat="1" ht="12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51"/>
      <c r="AF235" s="152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44"/>
      <c r="AT235" s="154"/>
      <c r="AU235" s="163"/>
      <c r="AV235" s="355"/>
      <c r="AW235" s="355"/>
      <c r="AX235" s="154"/>
      <c r="AY235" s="154"/>
      <c r="AZ235" s="246"/>
      <c r="BA235" s="253"/>
      <c r="BB235" s="153"/>
      <c r="BC235" s="146"/>
      <c r="BD235" s="153"/>
      <c r="BE235" s="153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3"/>
      <c r="BR235" s="153"/>
      <c r="BS235" s="153"/>
      <c r="BT235" s="153"/>
      <c r="BU235" s="153"/>
      <c r="BV235" s="153"/>
      <c r="BW235" s="9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</row>
    <row r="236" spans="1:125" s="155" customFormat="1" ht="12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51"/>
      <c r="AF236" s="152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44"/>
      <c r="AT236" s="154"/>
      <c r="AU236" s="163"/>
      <c r="AV236" s="355"/>
      <c r="AW236" s="355"/>
      <c r="AX236" s="154"/>
      <c r="AY236" s="154"/>
      <c r="AZ236" s="246"/>
      <c r="BA236" s="253"/>
      <c r="BB236" s="153"/>
      <c r="BC236" s="146"/>
      <c r="BD236" s="153"/>
      <c r="BE236" s="153"/>
      <c r="BF236" s="153"/>
      <c r="BG236" s="153"/>
      <c r="BH236" s="153"/>
      <c r="BI236" s="153"/>
      <c r="BJ236" s="153"/>
      <c r="BK236" s="153"/>
      <c r="BL236" s="153"/>
      <c r="BM236" s="153"/>
      <c r="BN236" s="153"/>
      <c r="BO236" s="153"/>
      <c r="BP236" s="153"/>
      <c r="BQ236" s="153"/>
      <c r="BR236" s="153"/>
      <c r="BS236" s="153"/>
      <c r="BT236" s="153"/>
      <c r="BU236" s="153"/>
      <c r="BV236" s="153"/>
      <c r="BW236" s="9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</row>
    <row r="237" spans="1:125" s="155" customFormat="1" ht="12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51"/>
      <c r="AF237" s="152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44"/>
      <c r="AT237" s="154"/>
      <c r="AU237" s="163"/>
      <c r="AV237" s="355"/>
      <c r="AW237" s="355"/>
      <c r="AX237" s="154"/>
      <c r="AY237" s="154"/>
      <c r="AZ237" s="246"/>
      <c r="BA237" s="253"/>
      <c r="BB237" s="153"/>
      <c r="BC237" s="146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3"/>
      <c r="BO237" s="153"/>
      <c r="BP237" s="153"/>
      <c r="BQ237" s="153"/>
      <c r="BR237" s="153"/>
      <c r="BS237" s="153"/>
      <c r="BT237" s="153"/>
      <c r="BU237" s="153"/>
      <c r="BV237" s="153"/>
      <c r="BW237" s="9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</row>
    <row r="238" spans="1:125" s="155" customFormat="1" ht="12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51"/>
      <c r="AF238" s="152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44"/>
      <c r="AT238" s="154"/>
      <c r="AU238" s="163"/>
      <c r="AV238" s="355"/>
      <c r="AW238" s="355"/>
      <c r="AX238" s="154"/>
      <c r="AY238" s="154"/>
      <c r="AZ238" s="246"/>
      <c r="BA238" s="253"/>
      <c r="BB238" s="153"/>
      <c r="BC238" s="146"/>
      <c r="BD238" s="153"/>
      <c r="BE238" s="153"/>
      <c r="BF238" s="153"/>
      <c r="BG238" s="153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3"/>
      <c r="BU238" s="153"/>
      <c r="BV238" s="153"/>
      <c r="BW238" s="9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</row>
    <row r="239" spans="1:125" s="155" customFormat="1" ht="12">
      <c r="A239" s="156"/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51"/>
      <c r="AF239" s="152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44"/>
      <c r="AT239" s="154"/>
      <c r="AU239" s="163"/>
      <c r="AV239" s="355"/>
      <c r="AW239" s="355"/>
      <c r="AX239" s="154"/>
      <c r="AY239" s="154"/>
      <c r="AZ239" s="246"/>
      <c r="BA239" s="253"/>
      <c r="BB239" s="153"/>
      <c r="BC239" s="146"/>
      <c r="BD239" s="153"/>
      <c r="BE239" s="153"/>
      <c r="BF239" s="153"/>
      <c r="BG239" s="153"/>
      <c r="BH239" s="153"/>
      <c r="BI239" s="153"/>
      <c r="BJ239" s="153"/>
      <c r="BK239" s="153"/>
      <c r="BL239" s="153"/>
      <c r="BM239" s="153"/>
      <c r="BN239" s="153"/>
      <c r="BO239" s="153"/>
      <c r="BP239" s="153"/>
      <c r="BQ239" s="153"/>
      <c r="BR239" s="153"/>
      <c r="BS239" s="153"/>
      <c r="BT239" s="153"/>
      <c r="BU239" s="153"/>
      <c r="BV239" s="153"/>
      <c r="BW239" s="9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</row>
    <row r="240" spans="1:125" s="155" customFormat="1" ht="12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51"/>
      <c r="AF240" s="152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44"/>
      <c r="AT240" s="154"/>
      <c r="AU240" s="163"/>
      <c r="AV240" s="355"/>
      <c r="AW240" s="355"/>
      <c r="AX240" s="154"/>
      <c r="AY240" s="154"/>
      <c r="AZ240" s="246"/>
      <c r="BA240" s="253"/>
      <c r="BB240" s="153"/>
      <c r="BC240" s="146"/>
      <c r="BD240" s="153"/>
      <c r="BE240" s="153"/>
      <c r="BF240" s="153"/>
      <c r="BG240" s="153"/>
      <c r="BH240" s="153"/>
      <c r="BI240" s="153"/>
      <c r="BJ240" s="153"/>
      <c r="BK240" s="153"/>
      <c r="BL240" s="153"/>
      <c r="BM240" s="153"/>
      <c r="BN240" s="153"/>
      <c r="BO240" s="153"/>
      <c r="BP240" s="153"/>
      <c r="BQ240" s="153"/>
      <c r="BR240" s="153"/>
      <c r="BS240" s="153"/>
      <c r="BT240" s="153"/>
      <c r="BU240" s="153"/>
      <c r="BV240" s="153"/>
      <c r="BW240" s="9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</row>
    <row r="241" spans="1:125" s="155" customFormat="1" ht="12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51"/>
      <c r="AF241" s="152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44"/>
      <c r="AT241" s="154"/>
      <c r="AU241" s="163"/>
      <c r="AV241" s="355"/>
      <c r="AW241" s="355"/>
      <c r="AX241" s="154"/>
      <c r="AY241" s="154"/>
      <c r="AZ241" s="246"/>
      <c r="BA241" s="253"/>
      <c r="BB241" s="153"/>
      <c r="BC241" s="146"/>
      <c r="BD241" s="153"/>
      <c r="BE241" s="153"/>
      <c r="BF241" s="153"/>
      <c r="BG241" s="153"/>
      <c r="BH241" s="153"/>
      <c r="BI241" s="153"/>
      <c r="BJ241" s="153"/>
      <c r="BK241" s="153"/>
      <c r="BL241" s="153"/>
      <c r="BM241" s="153"/>
      <c r="BN241" s="153"/>
      <c r="BO241" s="153"/>
      <c r="BP241" s="153"/>
      <c r="BQ241" s="153"/>
      <c r="BR241" s="153"/>
      <c r="BS241" s="153"/>
      <c r="BT241" s="153"/>
      <c r="BU241" s="153"/>
      <c r="BV241" s="153"/>
      <c r="BW241" s="9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</row>
    <row r="242" spans="1:125" s="155" customFormat="1" ht="12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51"/>
      <c r="AF242" s="152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44"/>
      <c r="AT242" s="154"/>
      <c r="AU242" s="163"/>
      <c r="AV242" s="355"/>
      <c r="AW242" s="355"/>
      <c r="AX242" s="154"/>
      <c r="AY242" s="154"/>
      <c r="AZ242" s="246"/>
      <c r="BA242" s="253"/>
      <c r="BB242" s="153"/>
      <c r="BC242" s="146"/>
      <c r="BD242" s="153"/>
      <c r="BE242" s="153"/>
      <c r="BF242" s="153"/>
      <c r="BG242" s="153"/>
      <c r="BH242" s="153"/>
      <c r="BI242" s="153"/>
      <c r="BJ242" s="153"/>
      <c r="BK242" s="153"/>
      <c r="BL242" s="153"/>
      <c r="BM242" s="153"/>
      <c r="BN242" s="153"/>
      <c r="BO242" s="153"/>
      <c r="BP242" s="153"/>
      <c r="BQ242" s="153"/>
      <c r="BR242" s="153"/>
      <c r="BS242" s="153"/>
      <c r="BT242" s="153"/>
      <c r="BU242" s="153"/>
      <c r="BV242" s="153"/>
      <c r="BW242" s="9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</row>
    <row r="243" spans="1:125" s="155" customFormat="1" ht="12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51"/>
      <c r="AF243" s="152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44"/>
      <c r="AT243" s="154"/>
      <c r="AU243" s="163"/>
      <c r="AV243" s="355"/>
      <c r="AW243" s="355"/>
      <c r="AX243" s="154"/>
      <c r="AY243" s="154"/>
      <c r="AZ243" s="246"/>
      <c r="BA243" s="253"/>
      <c r="BB243" s="153"/>
      <c r="BC243" s="146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  <c r="BN243" s="153"/>
      <c r="BO243" s="153"/>
      <c r="BP243" s="153"/>
      <c r="BQ243" s="153"/>
      <c r="BR243" s="153"/>
      <c r="BS243" s="153"/>
      <c r="BT243" s="153"/>
      <c r="BU243" s="153"/>
      <c r="BV243" s="153"/>
      <c r="BW243" s="9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</row>
    <row r="244" spans="1:125" s="155" customFormat="1" ht="12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51"/>
      <c r="AF244" s="152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44"/>
      <c r="AT244" s="154"/>
      <c r="AU244" s="163"/>
      <c r="AV244" s="355"/>
      <c r="AW244" s="355"/>
      <c r="AX244" s="154"/>
      <c r="AY244" s="154"/>
      <c r="AZ244" s="246"/>
      <c r="BA244" s="253"/>
      <c r="BB244" s="153"/>
      <c r="BC244" s="146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3"/>
      <c r="BQ244" s="153"/>
      <c r="BR244" s="153"/>
      <c r="BS244" s="153"/>
      <c r="BT244" s="153"/>
      <c r="BU244" s="153"/>
      <c r="BV244" s="153"/>
      <c r="BW244" s="9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</row>
    <row r="245" spans="1:125" s="155" customFormat="1" ht="12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51"/>
      <c r="AF245" s="152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44"/>
      <c r="AT245" s="154"/>
      <c r="AU245" s="163"/>
      <c r="AV245" s="355"/>
      <c r="AW245" s="355"/>
      <c r="AX245" s="154"/>
      <c r="AY245" s="154"/>
      <c r="AZ245" s="246"/>
      <c r="BA245" s="253"/>
      <c r="BB245" s="153"/>
      <c r="BC245" s="146"/>
      <c r="BD245" s="153"/>
      <c r="BE245" s="153"/>
      <c r="BF245" s="153"/>
      <c r="BG245" s="153"/>
      <c r="BH245" s="153"/>
      <c r="BI245" s="153"/>
      <c r="BJ245" s="153"/>
      <c r="BK245" s="153"/>
      <c r="BL245" s="153"/>
      <c r="BM245" s="153"/>
      <c r="BN245" s="153"/>
      <c r="BO245" s="153"/>
      <c r="BP245" s="153"/>
      <c r="BQ245" s="153"/>
      <c r="BR245" s="153"/>
      <c r="BS245" s="153"/>
      <c r="BT245" s="153"/>
      <c r="BU245" s="153"/>
      <c r="BV245" s="153"/>
      <c r="BW245" s="9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</row>
    <row r="246" spans="1:125" s="155" customFormat="1" ht="12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51"/>
      <c r="AF246" s="152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44"/>
      <c r="AT246" s="154"/>
      <c r="AU246" s="163"/>
      <c r="AV246" s="355"/>
      <c r="AW246" s="355"/>
      <c r="AX246" s="154"/>
      <c r="AY246" s="154"/>
      <c r="AZ246" s="246"/>
      <c r="BA246" s="253"/>
      <c r="BB246" s="153"/>
      <c r="BC246" s="146"/>
      <c r="BD246" s="153"/>
      <c r="BE246" s="153"/>
      <c r="BF246" s="153"/>
      <c r="BG246" s="153"/>
      <c r="BH246" s="153"/>
      <c r="BI246" s="153"/>
      <c r="BJ246" s="153"/>
      <c r="BK246" s="153"/>
      <c r="BL246" s="153"/>
      <c r="BM246" s="153"/>
      <c r="BN246" s="153"/>
      <c r="BO246" s="153"/>
      <c r="BP246" s="153"/>
      <c r="BQ246" s="153"/>
      <c r="BR246" s="153"/>
      <c r="BS246" s="153"/>
      <c r="BT246" s="153"/>
      <c r="BU246" s="153"/>
      <c r="BV246" s="153"/>
      <c r="BW246" s="9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</row>
    <row r="247" spans="1:125" s="155" customFormat="1" ht="12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51"/>
      <c r="AF247" s="152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44"/>
      <c r="AT247" s="154"/>
      <c r="AU247" s="163"/>
      <c r="AV247" s="355"/>
      <c r="AW247" s="355"/>
      <c r="AX247" s="154"/>
      <c r="AY247" s="154"/>
      <c r="AZ247" s="246"/>
      <c r="BA247" s="253"/>
      <c r="BB247" s="153"/>
      <c r="BC247" s="146"/>
      <c r="BD247" s="153"/>
      <c r="BE247" s="153"/>
      <c r="BF247" s="153"/>
      <c r="BG247" s="153"/>
      <c r="BH247" s="153"/>
      <c r="BI247" s="153"/>
      <c r="BJ247" s="153"/>
      <c r="BK247" s="153"/>
      <c r="BL247" s="153"/>
      <c r="BM247" s="153"/>
      <c r="BN247" s="153"/>
      <c r="BO247" s="153"/>
      <c r="BP247" s="153"/>
      <c r="BQ247" s="153"/>
      <c r="BR247" s="153"/>
      <c r="BS247" s="153"/>
      <c r="BT247" s="153"/>
      <c r="BU247" s="153"/>
      <c r="BV247" s="153"/>
      <c r="BW247" s="9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</row>
    <row r="248" spans="1:125" s="155" customFormat="1" ht="12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51"/>
      <c r="AF248" s="152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44"/>
      <c r="AT248" s="154"/>
      <c r="AU248" s="163"/>
      <c r="AV248" s="355"/>
      <c r="AW248" s="355"/>
      <c r="AX248" s="154"/>
      <c r="AY248" s="154"/>
      <c r="AZ248" s="246"/>
      <c r="BA248" s="253"/>
      <c r="BB248" s="153"/>
      <c r="BC248" s="146"/>
      <c r="BD248" s="153"/>
      <c r="BE248" s="153"/>
      <c r="BF248" s="153"/>
      <c r="BG248" s="153"/>
      <c r="BH248" s="153"/>
      <c r="BI248" s="153"/>
      <c r="BJ248" s="153"/>
      <c r="BK248" s="153"/>
      <c r="BL248" s="153"/>
      <c r="BM248" s="153"/>
      <c r="BN248" s="153"/>
      <c r="BO248" s="153"/>
      <c r="BP248" s="153"/>
      <c r="BQ248" s="153"/>
      <c r="BR248" s="153"/>
      <c r="BS248" s="153"/>
      <c r="BT248" s="153"/>
      <c r="BU248" s="153"/>
      <c r="BV248" s="153"/>
      <c r="BW248" s="9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</row>
    <row r="249" spans="1:125" s="155" customFormat="1" ht="12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51"/>
      <c r="AF249" s="152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44"/>
      <c r="AT249" s="154"/>
      <c r="AU249" s="163"/>
      <c r="AV249" s="355"/>
      <c r="AW249" s="355"/>
      <c r="AX249" s="154"/>
      <c r="AY249" s="154"/>
      <c r="AZ249" s="246"/>
      <c r="BA249" s="253"/>
      <c r="BB249" s="153"/>
      <c r="BC249" s="146"/>
      <c r="BD249" s="153"/>
      <c r="BE249" s="153"/>
      <c r="BF249" s="153"/>
      <c r="BG249" s="153"/>
      <c r="BH249" s="153"/>
      <c r="BI249" s="153"/>
      <c r="BJ249" s="153"/>
      <c r="BK249" s="153"/>
      <c r="BL249" s="153"/>
      <c r="BM249" s="153"/>
      <c r="BN249" s="153"/>
      <c r="BO249" s="153"/>
      <c r="BP249" s="153"/>
      <c r="BQ249" s="153"/>
      <c r="BR249" s="153"/>
      <c r="BS249" s="153"/>
      <c r="BT249" s="153"/>
      <c r="BU249" s="153"/>
      <c r="BV249" s="153"/>
      <c r="BW249" s="9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</row>
    <row r="250" spans="1:125" s="155" customFormat="1" ht="12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51"/>
      <c r="AF250" s="152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44"/>
      <c r="AT250" s="154"/>
      <c r="AU250" s="163"/>
      <c r="AV250" s="355"/>
      <c r="AW250" s="355"/>
      <c r="AX250" s="154"/>
      <c r="AY250" s="154"/>
      <c r="AZ250" s="246"/>
      <c r="BA250" s="253"/>
      <c r="BB250" s="153"/>
      <c r="BC250" s="146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9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</row>
    <row r="251" spans="1:125" s="155" customFormat="1" ht="12">
      <c r="A251" s="156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51"/>
      <c r="AF251" s="152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44"/>
      <c r="AT251" s="154"/>
      <c r="AU251" s="163"/>
      <c r="AV251" s="355"/>
      <c r="AW251" s="355"/>
      <c r="AX251" s="154"/>
      <c r="AY251" s="154"/>
      <c r="AZ251" s="246"/>
      <c r="BA251" s="253"/>
      <c r="BB251" s="153"/>
      <c r="BC251" s="146"/>
      <c r="BD251" s="153"/>
      <c r="BE251" s="153"/>
      <c r="BF251" s="153"/>
      <c r="BG251" s="153"/>
      <c r="BH251" s="153"/>
      <c r="BI251" s="153"/>
      <c r="BJ251" s="153"/>
      <c r="BK251" s="153"/>
      <c r="BL251" s="153"/>
      <c r="BM251" s="153"/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9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</row>
    <row r="252" spans="1:125" s="155" customFormat="1" ht="12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51"/>
      <c r="AF252" s="152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44"/>
      <c r="AT252" s="154"/>
      <c r="AU252" s="163"/>
      <c r="AV252" s="355"/>
      <c r="AW252" s="355"/>
      <c r="AX252" s="154"/>
      <c r="AY252" s="154"/>
      <c r="AZ252" s="246"/>
      <c r="BA252" s="253"/>
      <c r="BB252" s="153"/>
      <c r="BC252" s="146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9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</row>
    <row r="253" spans="1:125" s="155" customFormat="1" ht="12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51"/>
      <c r="AF253" s="152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44"/>
      <c r="AT253" s="154"/>
      <c r="AU253" s="163"/>
      <c r="AV253" s="355"/>
      <c r="AW253" s="355"/>
      <c r="AX253" s="154"/>
      <c r="AY253" s="154"/>
      <c r="AZ253" s="246"/>
      <c r="BA253" s="253"/>
      <c r="BB253" s="153"/>
      <c r="BC253" s="146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9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</row>
    <row r="254" spans="1:125" s="155" customFormat="1" ht="12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51"/>
      <c r="AF254" s="152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44"/>
      <c r="AT254" s="154"/>
      <c r="AU254" s="163"/>
      <c r="AV254" s="355"/>
      <c r="AW254" s="355"/>
      <c r="AX254" s="154"/>
      <c r="AY254" s="154"/>
      <c r="AZ254" s="246"/>
      <c r="BA254" s="253"/>
      <c r="BB254" s="153"/>
      <c r="BC254" s="146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  <c r="BN254" s="153"/>
      <c r="BO254" s="153"/>
      <c r="BP254" s="153"/>
      <c r="BQ254" s="153"/>
      <c r="BR254" s="153"/>
      <c r="BS254" s="153"/>
      <c r="BT254" s="153"/>
      <c r="BU254" s="153"/>
      <c r="BV254" s="153"/>
      <c r="BW254" s="9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</row>
    <row r="255" spans="1:125" s="155" customFormat="1" ht="12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51"/>
      <c r="AF255" s="152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44"/>
      <c r="AT255" s="154"/>
      <c r="AU255" s="163"/>
      <c r="AV255" s="355"/>
      <c r="AW255" s="355"/>
      <c r="AX255" s="154"/>
      <c r="AY255" s="154"/>
      <c r="AZ255" s="246"/>
      <c r="BA255" s="253"/>
      <c r="BB255" s="153"/>
      <c r="BC255" s="146"/>
      <c r="BD255" s="153"/>
      <c r="BE255" s="153"/>
      <c r="BF255" s="153"/>
      <c r="BG255" s="153"/>
      <c r="BH255" s="153"/>
      <c r="BI255" s="153"/>
      <c r="BJ255" s="153"/>
      <c r="BK255" s="153"/>
      <c r="BL255" s="153"/>
      <c r="BM255" s="153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9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</row>
    <row r="256" spans="1:125" s="155" customFormat="1" ht="12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51"/>
      <c r="AF256" s="152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44"/>
      <c r="AT256" s="154"/>
      <c r="AU256" s="163"/>
      <c r="AV256" s="355"/>
      <c r="AW256" s="355"/>
      <c r="AX256" s="154"/>
      <c r="AY256" s="154"/>
      <c r="AZ256" s="246"/>
      <c r="BA256" s="253"/>
      <c r="BB256" s="153"/>
      <c r="BC256" s="146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3"/>
      <c r="BR256" s="153"/>
      <c r="BS256" s="153"/>
      <c r="BT256" s="153"/>
      <c r="BU256" s="153"/>
      <c r="BV256" s="153"/>
      <c r="BW256" s="9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</row>
    <row r="257" spans="1:125" s="155" customFormat="1" ht="12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51"/>
      <c r="AF257" s="152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44"/>
      <c r="AT257" s="154"/>
      <c r="AU257" s="163"/>
      <c r="AV257" s="355"/>
      <c r="AW257" s="355"/>
      <c r="AX257" s="154"/>
      <c r="AY257" s="154"/>
      <c r="AZ257" s="246"/>
      <c r="BA257" s="253"/>
      <c r="BB257" s="153"/>
      <c r="BC257" s="146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9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</row>
    <row r="258" spans="1:125" s="155" customFormat="1" ht="12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51"/>
      <c r="AF258" s="152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44"/>
      <c r="AT258" s="154"/>
      <c r="AU258" s="163"/>
      <c r="AV258" s="355"/>
      <c r="AW258" s="355"/>
      <c r="AX258" s="154"/>
      <c r="AY258" s="154"/>
      <c r="AZ258" s="246"/>
      <c r="BA258" s="253"/>
      <c r="BB258" s="153"/>
      <c r="BC258" s="146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  <c r="BN258" s="153"/>
      <c r="BO258" s="153"/>
      <c r="BP258" s="153"/>
      <c r="BQ258" s="153"/>
      <c r="BR258" s="153"/>
      <c r="BS258" s="153"/>
      <c r="BT258" s="153"/>
      <c r="BU258" s="153"/>
      <c r="BV258" s="153"/>
      <c r="BW258" s="9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</row>
    <row r="259" spans="1:125" s="155" customFormat="1" ht="12">
      <c r="A259" s="156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51"/>
      <c r="AF259" s="152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44"/>
      <c r="AT259" s="154"/>
      <c r="AU259" s="163"/>
      <c r="AV259" s="355"/>
      <c r="AW259" s="355"/>
      <c r="AX259" s="154"/>
      <c r="AY259" s="154"/>
      <c r="AZ259" s="246"/>
      <c r="BA259" s="253"/>
      <c r="BB259" s="153"/>
      <c r="BC259" s="146"/>
      <c r="BD259" s="153"/>
      <c r="BE259" s="153"/>
      <c r="BF259" s="153"/>
      <c r="BG259" s="153"/>
      <c r="BH259" s="153"/>
      <c r="BI259" s="153"/>
      <c r="BJ259" s="153"/>
      <c r="BK259" s="153"/>
      <c r="BL259" s="153"/>
      <c r="BM259" s="153"/>
      <c r="BN259" s="153"/>
      <c r="BO259" s="153"/>
      <c r="BP259" s="153"/>
      <c r="BQ259" s="153"/>
      <c r="BR259" s="153"/>
      <c r="BS259" s="153"/>
      <c r="BT259" s="153"/>
      <c r="BU259" s="153"/>
      <c r="BV259" s="153"/>
      <c r="BW259" s="9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</row>
    <row r="260" spans="1:125" s="155" customFormat="1" ht="12">
      <c r="A260" s="156"/>
      <c r="B260" s="156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51"/>
      <c r="AF260" s="152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44"/>
      <c r="AT260" s="154"/>
      <c r="AU260" s="163"/>
      <c r="AV260" s="355"/>
      <c r="AW260" s="355"/>
      <c r="AX260" s="154"/>
      <c r="AY260" s="154"/>
      <c r="AZ260" s="246"/>
      <c r="BA260" s="253"/>
      <c r="BB260" s="153"/>
      <c r="BC260" s="146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9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</row>
    <row r="261" spans="1:125" s="155" customFormat="1" ht="12">
      <c r="A261" s="156"/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51"/>
      <c r="AF261" s="152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44"/>
      <c r="AT261" s="154"/>
      <c r="AU261" s="163"/>
      <c r="AV261" s="355"/>
      <c r="AW261" s="355"/>
      <c r="AX261" s="154"/>
      <c r="AY261" s="154"/>
      <c r="AZ261" s="246"/>
      <c r="BA261" s="253"/>
      <c r="BB261" s="153"/>
      <c r="BC261" s="146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  <c r="BN261" s="153"/>
      <c r="BO261" s="153"/>
      <c r="BP261" s="153"/>
      <c r="BQ261" s="153"/>
      <c r="BR261" s="153"/>
      <c r="BS261" s="153"/>
      <c r="BT261" s="153"/>
      <c r="BU261" s="153"/>
      <c r="BV261" s="153"/>
      <c r="BW261" s="9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</row>
    <row r="262" spans="1:125" s="155" customFormat="1" ht="12">
      <c r="A262" s="156"/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51"/>
      <c r="AF262" s="152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44"/>
      <c r="AT262" s="154"/>
      <c r="AU262" s="163"/>
      <c r="AV262" s="355"/>
      <c r="AW262" s="355"/>
      <c r="AX262" s="154"/>
      <c r="AY262" s="154"/>
      <c r="AZ262" s="246"/>
      <c r="BA262" s="253"/>
      <c r="BB262" s="153"/>
      <c r="BC262" s="146"/>
      <c r="BD262" s="153"/>
      <c r="BE262" s="153"/>
      <c r="BF262" s="153"/>
      <c r="BG262" s="153"/>
      <c r="BH262" s="153"/>
      <c r="BI262" s="153"/>
      <c r="BJ262" s="153"/>
      <c r="BK262" s="153"/>
      <c r="BL262" s="153"/>
      <c r="BM262" s="153"/>
      <c r="BN262" s="153"/>
      <c r="BO262" s="153"/>
      <c r="BP262" s="153"/>
      <c r="BQ262" s="153"/>
      <c r="BR262" s="153"/>
      <c r="BS262" s="153"/>
      <c r="BT262" s="153"/>
      <c r="BU262" s="153"/>
      <c r="BV262" s="153"/>
      <c r="BW262" s="9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</row>
    <row r="263" spans="1:125" s="155" customFormat="1" ht="12">
      <c r="A263" s="156"/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51"/>
      <c r="AF263" s="152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44"/>
      <c r="AT263" s="154"/>
      <c r="AU263" s="163"/>
      <c r="AV263" s="355"/>
      <c r="AW263" s="355"/>
      <c r="AX263" s="154"/>
      <c r="AY263" s="154"/>
      <c r="AZ263" s="246"/>
      <c r="BA263" s="253"/>
      <c r="BB263" s="153"/>
      <c r="BC263" s="146"/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3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9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</row>
    <row r="264" spans="1:125" s="155" customFormat="1" ht="12">
      <c r="A264" s="156"/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51"/>
      <c r="AF264" s="152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44"/>
      <c r="AT264" s="154"/>
      <c r="AU264" s="163"/>
      <c r="AV264" s="355"/>
      <c r="AW264" s="355"/>
      <c r="AX264" s="154"/>
      <c r="AY264" s="154"/>
      <c r="AZ264" s="246"/>
      <c r="BA264" s="253"/>
      <c r="BB264" s="153"/>
      <c r="BC264" s="146"/>
      <c r="BD264" s="153"/>
      <c r="BE264" s="153"/>
      <c r="BF264" s="153"/>
      <c r="BG264" s="153"/>
      <c r="BH264" s="153"/>
      <c r="BI264" s="153"/>
      <c r="BJ264" s="153"/>
      <c r="BK264" s="153"/>
      <c r="BL264" s="153"/>
      <c r="BM264" s="153"/>
      <c r="BN264" s="153"/>
      <c r="BO264" s="153"/>
      <c r="BP264" s="153"/>
      <c r="BQ264" s="153"/>
      <c r="BR264" s="153"/>
      <c r="BS264" s="153"/>
      <c r="BT264" s="153"/>
      <c r="BU264" s="153"/>
      <c r="BV264" s="153"/>
      <c r="BW264" s="9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</row>
    <row r="265" spans="1:125" s="155" customFormat="1" ht="12">
      <c r="A265" s="156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51"/>
      <c r="AF265" s="152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44"/>
      <c r="AT265" s="154"/>
      <c r="AU265" s="163"/>
      <c r="AV265" s="355"/>
      <c r="AW265" s="355"/>
      <c r="AX265" s="154"/>
      <c r="AY265" s="154"/>
      <c r="AZ265" s="246"/>
      <c r="BA265" s="253"/>
      <c r="BB265" s="153"/>
      <c r="BC265" s="146"/>
      <c r="BD265" s="153"/>
      <c r="BE265" s="153"/>
      <c r="BF265" s="153"/>
      <c r="BG265" s="153"/>
      <c r="BH265" s="153"/>
      <c r="BI265" s="153"/>
      <c r="BJ265" s="153"/>
      <c r="BK265" s="153"/>
      <c r="BL265" s="153"/>
      <c r="BM265" s="153"/>
      <c r="BN265" s="153"/>
      <c r="BO265" s="153"/>
      <c r="BP265" s="153"/>
      <c r="BQ265" s="153"/>
      <c r="BR265" s="153"/>
      <c r="BS265" s="153"/>
      <c r="BT265" s="153"/>
      <c r="BU265" s="153"/>
      <c r="BV265" s="153"/>
      <c r="BW265" s="9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</row>
    <row r="266" spans="1:125" s="155" customFormat="1" ht="12">
      <c r="A266" s="156"/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51"/>
      <c r="AF266" s="152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44"/>
      <c r="AT266" s="154"/>
      <c r="AU266" s="163"/>
      <c r="AV266" s="355"/>
      <c r="AW266" s="355"/>
      <c r="AX266" s="154"/>
      <c r="AY266" s="154"/>
      <c r="AZ266" s="246"/>
      <c r="BA266" s="253"/>
      <c r="BB266" s="153"/>
      <c r="BC266" s="146"/>
      <c r="BD266" s="153"/>
      <c r="BE266" s="153"/>
      <c r="BF266" s="153"/>
      <c r="BG266" s="153"/>
      <c r="BH266" s="153"/>
      <c r="BI266" s="153"/>
      <c r="BJ266" s="153"/>
      <c r="BK266" s="153"/>
      <c r="BL266" s="153"/>
      <c r="BM266" s="153"/>
      <c r="BN266" s="153"/>
      <c r="BO266" s="153"/>
      <c r="BP266" s="153"/>
      <c r="BQ266" s="153"/>
      <c r="BR266" s="153"/>
      <c r="BS266" s="153"/>
      <c r="BT266" s="153"/>
      <c r="BU266" s="153"/>
      <c r="BV266" s="153"/>
      <c r="BW266" s="9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</row>
    <row r="267" spans="1:125" s="155" customFormat="1" ht="12">
      <c r="A267" s="156"/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51"/>
      <c r="AF267" s="152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44"/>
      <c r="AT267" s="154"/>
      <c r="AU267" s="163"/>
      <c r="AV267" s="355"/>
      <c r="AW267" s="355"/>
      <c r="AX267" s="154"/>
      <c r="AY267" s="154"/>
      <c r="AZ267" s="246"/>
      <c r="BA267" s="253"/>
      <c r="BB267" s="153"/>
      <c r="BC267" s="146"/>
      <c r="BD267" s="153"/>
      <c r="BE267" s="153"/>
      <c r="BF267" s="153"/>
      <c r="BG267" s="153"/>
      <c r="BH267" s="153"/>
      <c r="BI267" s="153"/>
      <c r="BJ267" s="153"/>
      <c r="BK267" s="153"/>
      <c r="BL267" s="153"/>
      <c r="BM267" s="153"/>
      <c r="BN267" s="153"/>
      <c r="BO267" s="153"/>
      <c r="BP267" s="153"/>
      <c r="BQ267" s="153"/>
      <c r="BR267" s="153"/>
      <c r="BS267" s="153"/>
      <c r="BT267" s="153"/>
      <c r="BU267" s="153"/>
      <c r="BV267" s="153"/>
      <c r="BW267" s="9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</row>
    <row r="268" spans="1:125" s="155" customFormat="1" ht="12">
      <c r="A268" s="156"/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51"/>
      <c r="AF268" s="152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44"/>
      <c r="AT268" s="154"/>
      <c r="AU268" s="163"/>
      <c r="AV268" s="355"/>
      <c r="AW268" s="355"/>
      <c r="AX268" s="154"/>
      <c r="AY268" s="154"/>
      <c r="AZ268" s="246"/>
      <c r="BA268" s="253"/>
      <c r="BB268" s="153"/>
      <c r="BC268" s="146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9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</row>
    <row r="269" spans="1:125" s="155" customFormat="1" ht="12">
      <c r="A269" s="156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51"/>
      <c r="AF269" s="152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44"/>
      <c r="AT269" s="154"/>
      <c r="AU269" s="163"/>
      <c r="AV269" s="355"/>
      <c r="AW269" s="355"/>
      <c r="AX269" s="154"/>
      <c r="AY269" s="154"/>
      <c r="AZ269" s="246"/>
      <c r="BA269" s="253"/>
      <c r="BB269" s="153"/>
      <c r="BC269" s="146"/>
      <c r="BD269" s="153"/>
      <c r="BE269" s="153"/>
      <c r="BF269" s="153"/>
      <c r="BG269" s="153"/>
      <c r="BH269" s="153"/>
      <c r="BI269" s="153"/>
      <c r="BJ269" s="153"/>
      <c r="BK269" s="153"/>
      <c r="BL269" s="153"/>
      <c r="BM269" s="153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9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</row>
    <row r="270" spans="1:125" s="155" customFormat="1" ht="12">
      <c r="A270" s="156"/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51"/>
      <c r="AF270" s="152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44"/>
      <c r="AT270" s="154"/>
      <c r="AU270" s="163"/>
      <c r="AV270" s="355"/>
      <c r="AW270" s="355"/>
      <c r="AX270" s="154"/>
      <c r="AY270" s="154"/>
      <c r="AZ270" s="246"/>
      <c r="BA270" s="253"/>
      <c r="BB270" s="153"/>
      <c r="BC270" s="146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9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</row>
    <row r="271" spans="1:125" s="155" customFormat="1" ht="12">
      <c r="A271" s="156"/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51"/>
      <c r="AF271" s="152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44"/>
      <c r="AT271" s="154"/>
      <c r="AU271" s="163"/>
      <c r="AV271" s="355"/>
      <c r="AW271" s="355"/>
      <c r="AX271" s="154"/>
      <c r="AY271" s="154"/>
      <c r="AZ271" s="246"/>
      <c r="BA271" s="253"/>
      <c r="BB271" s="153"/>
      <c r="BC271" s="146"/>
      <c r="BD271" s="153"/>
      <c r="BE271" s="153"/>
      <c r="BF271" s="153"/>
      <c r="BG271" s="153"/>
      <c r="BH271" s="153"/>
      <c r="BI271" s="153"/>
      <c r="BJ271" s="153"/>
      <c r="BK271" s="153"/>
      <c r="BL271" s="153"/>
      <c r="BM271" s="153"/>
      <c r="BN271" s="153"/>
      <c r="BO271" s="153"/>
      <c r="BP271" s="153"/>
      <c r="BQ271" s="153"/>
      <c r="BR271" s="153"/>
      <c r="BS271" s="153"/>
      <c r="BT271" s="153"/>
      <c r="BU271" s="153"/>
      <c r="BV271" s="153"/>
      <c r="BW271" s="9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</row>
    <row r="272" spans="1:125" s="155" customFormat="1" ht="12">
      <c r="A272" s="156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51"/>
      <c r="AF272" s="152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44"/>
      <c r="AT272" s="154"/>
      <c r="AU272" s="163"/>
      <c r="AV272" s="355"/>
      <c r="AW272" s="355"/>
      <c r="AX272" s="154"/>
      <c r="AY272" s="154"/>
      <c r="AZ272" s="246"/>
      <c r="BA272" s="253"/>
      <c r="BB272" s="153"/>
      <c r="BC272" s="146"/>
      <c r="BD272" s="153"/>
      <c r="BE272" s="153"/>
      <c r="BF272" s="153"/>
      <c r="BG272" s="153"/>
      <c r="BH272" s="153"/>
      <c r="BI272" s="153"/>
      <c r="BJ272" s="153"/>
      <c r="BK272" s="153"/>
      <c r="BL272" s="153"/>
      <c r="BM272" s="153"/>
      <c r="BN272" s="153"/>
      <c r="BO272" s="153"/>
      <c r="BP272" s="153"/>
      <c r="BQ272" s="153"/>
      <c r="BR272" s="153"/>
      <c r="BS272" s="153"/>
      <c r="BT272" s="153"/>
      <c r="BU272" s="153"/>
      <c r="BV272" s="153"/>
      <c r="BW272" s="9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</row>
    <row r="273" spans="1:125" s="155" customFormat="1" ht="12">
      <c r="A273" s="156"/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51"/>
      <c r="AF273" s="152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44"/>
      <c r="AT273" s="154"/>
      <c r="AU273" s="163"/>
      <c r="AV273" s="355"/>
      <c r="AW273" s="355"/>
      <c r="AX273" s="154"/>
      <c r="AY273" s="154"/>
      <c r="AZ273" s="246"/>
      <c r="BA273" s="253"/>
      <c r="BB273" s="153"/>
      <c r="BC273" s="146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  <c r="BN273" s="153"/>
      <c r="BO273" s="153"/>
      <c r="BP273" s="153"/>
      <c r="BQ273" s="153"/>
      <c r="BR273" s="153"/>
      <c r="BS273" s="153"/>
      <c r="BT273" s="153"/>
      <c r="BU273" s="153"/>
      <c r="BV273" s="153"/>
      <c r="BW273" s="9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</row>
    <row r="274" spans="1:125" s="155" customFormat="1" ht="12">
      <c r="A274" s="156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51"/>
      <c r="AF274" s="152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44"/>
      <c r="AT274" s="154"/>
      <c r="AU274" s="163"/>
      <c r="AV274" s="355"/>
      <c r="AW274" s="355"/>
      <c r="AX274" s="154"/>
      <c r="AY274" s="154"/>
      <c r="AZ274" s="246"/>
      <c r="BA274" s="253"/>
      <c r="BB274" s="153"/>
      <c r="BC274" s="146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  <c r="BP274" s="153"/>
      <c r="BQ274" s="153"/>
      <c r="BR274" s="153"/>
      <c r="BS274" s="153"/>
      <c r="BT274" s="153"/>
      <c r="BU274" s="153"/>
      <c r="BV274" s="153"/>
      <c r="BW274" s="9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</row>
    <row r="275" spans="1:125" s="155" customFormat="1" ht="12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51"/>
      <c r="AF275" s="152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44"/>
      <c r="AT275" s="154"/>
      <c r="AU275" s="163"/>
      <c r="AV275" s="355"/>
      <c r="AW275" s="355"/>
      <c r="AX275" s="154"/>
      <c r="AY275" s="154"/>
      <c r="AZ275" s="246"/>
      <c r="BA275" s="253"/>
      <c r="BB275" s="153"/>
      <c r="BC275" s="146"/>
      <c r="BD275" s="153"/>
      <c r="BE275" s="153"/>
      <c r="BF275" s="153"/>
      <c r="BG275" s="153"/>
      <c r="BH275" s="153"/>
      <c r="BI275" s="153"/>
      <c r="BJ275" s="153"/>
      <c r="BK275" s="153"/>
      <c r="BL275" s="153"/>
      <c r="BM275" s="153"/>
      <c r="BN275" s="153"/>
      <c r="BO275" s="153"/>
      <c r="BP275" s="153"/>
      <c r="BQ275" s="153"/>
      <c r="BR275" s="153"/>
      <c r="BS275" s="153"/>
      <c r="BT275" s="153"/>
      <c r="BU275" s="153"/>
      <c r="BV275" s="153"/>
      <c r="BW275" s="9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</row>
    <row r="276" spans="1:125" s="155" customFormat="1" ht="12">
      <c r="A276" s="156"/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51"/>
      <c r="AF276" s="152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44"/>
      <c r="AT276" s="154"/>
      <c r="AU276" s="163"/>
      <c r="AV276" s="355"/>
      <c r="AW276" s="355"/>
      <c r="AX276" s="154"/>
      <c r="AY276" s="154"/>
      <c r="AZ276" s="246"/>
      <c r="BA276" s="253"/>
      <c r="BB276" s="153"/>
      <c r="BC276" s="146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  <c r="BN276" s="153"/>
      <c r="BO276" s="153"/>
      <c r="BP276" s="153"/>
      <c r="BQ276" s="153"/>
      <c r="BR276" s="153"/>
      <c r="BS276" s="153"/>
      <c r="BT276" s="153"/>
      <c r="BU276" s="153"/>
      <c r="BV276" s="153"/>
      <c r="BW276" s="9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</row>
    <row r="277" spans="1:125" s="155" customFormat="1" ht="12">
      <c r="A277" s="156"/>
      <c r="B277" s="156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51"/>
      <c r="AF277" s="152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44"/>
      <c r="AT277" s="154"/>
      <c r="AU277" s="163"/>
      <c r="AV277" s="355"/>
      <c r="AW277" s="355"/>
      <c r="AX277" s="154"/>
      <c r="AY277" s="154"/>
      <c r="AZ277" s="246"/>
      <c r="BA277" s="253"/>
      <c r="BB277" s="153"/>
      <c r="BC277" s="146"/>
      <c r="BD277" s="153"/>
      <c r="BE277" s="153"/>
      <c r="BF277" s="153"/>
      <c r="BG277" s="153"/>
      <c r="BH277" s="153"/>
      <c r="BI277" s="153"/>
      <c r="BJ277" s="153"/>
      <c r="BK277" s="153"/>
      <c r="BL277" s="153"/>
      <c r="BM277" s="153"/>
      <c r="BN277" s="153"/>
      <c r="BO277" s="153"/>
      <c r="BP277" s="153"/>
      <c r="BQ277" s="153"/>
      <c r="BR277" s="153"/>
      <c r="BS277" s="153"/>
      <c r="BT277" s="153"/>
      <c r="BU277" s="153"/>
      <c r="BV277" s="153"/>
      <c r="BW277" s="9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</row>
    <row r="278" spans="1:125" s="155" customFormat="1" ht="12">
      <c r="A278" s="156"/>
      <c r="B278" s="156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51"/>
      <c r="AF278" s="152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44"/>
      <c r="AT278" s="154"/>
      <c r="AU278" s="163"/>
      <c r="AV278" s="355"/>
      <c r="AW278" s="355"/>
      <c r="AX278" s="154"/>
      <c r="AY278" s="154"/>
      <c r="AZ278" s="246"/>
      <c r="BA278" s="253"/>
      <c r="BB278" s="153"/>
      <c r="BC278" s="146"/>
      <c r="BD278" s="153"/>
      <c r="BE278" s="153"/>
      <c r="BF278" s="153"/>
      <c r="BG278" s="153"/>
      <c r="BH278" s="153"/>
      <c r="BI278" s="153"/>
      <c r="BJ278" s="153"/>
      <c r="BK278" s="153"/>
      <c r="BL278" s="153"/>
      <c r="BM278" s="153"/>
      <c r="BN278" s="153"/>
      <c r="BO278" s="153"/>
      <c r="BP278" s="153"/>
      <c r="BQ278" s="153"/>
      <c r="BR278" s="153"/>
      <c r="BS278" s="153"/>
      <c r="BT278" s="153"/>
      <c r="BU278" s="153"/>
      <c r="BV278" s="153"/>
      <c r="BW278" s="9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</row>
    <row r="279" spans="1:125" s="155" customFormat="1" ht="12">
      <c r="A279" s="156"/>
      <c r="B279" s="156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51"/>
      <c r="AF279" s="152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44"/>
      <c r="AT279" s="154"/>
      <c r="AU279" s="163"/>
      <c r="AV279" s="355"/>
      <c r="AW279" s="355"/>
      <c r="AX279" s="154"/>
      <c r="AY279" s="154"/>
      <c r="AZ279" s="246"/>
      <c r="BA279" s="253"/>
      <c r="BB279" s="153"/>
      <c r="BC279" s="146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  <c r="BN279" s="153"/>
      <c r="BO279" s="153"/>
      <c r="BP279" s="153"/>
      <c r="BQ279" s="153"/>
      <c r="BR279" s="153"/>
      <c r="BS279" s="153"/>
      <c r="BT279" s="153"/>
      <c r="BU279" s="153"/>
      <c r="BV279" s="153"/>
      <c r="BW279" s="9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</row>
    <row r="280" spans="1:125" s="155" customFormat="1" ht="12">
      <c r="A280" s="156"/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51"/>
      <c r="AF280" s="152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44"/>
      <c r="AT280" s="154"/>
      <c r="AU280" s="163"/>
      <c r="AV280" s="355"/>
      <c r="AW280" s="355"/>
      <c r="AX280" s="154"/>
      <c r="AY280" s="154"/>
      <c r="AZ280" s="246"/>
      <c r="BA280" s="253"/>
      <c r="BB280" s="153"/>
      <c r="BC280" s="146"/>
      <c r="BD280" s="153"/>
      <c r="BE280" s="153"/>
      <c r="BF280" s="153"/>
      <c r="BG280" s="153"/>
      <c r="BH280" s="153"/>
      <c r="BI280" s="153"/>
      <c r="BJ280" s="153"/>
      <c r="BK280" s="153"/>
      <c r="BL280" s="153"/>
      <c r="BM280" s="153"/>
      <c r="BN280" s="153"/>
      <c r="BO280" s="153"/>
      <c r="BP280" s="153"/>
      <c r="BQ280" s="153"/>
      <c r="BR280" s="153"/>
      <c r="BS280" s="153"/>
      <c r="BT280" s="153"/>
      <c r="BU280" s="153"/>
      <c r="BV280" s="153"/>
      <c r="BW280" s="9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</row>
    <row r="281" spans="1:125" s="155" customFormat="1" ht="12">
      <c r="A281" s="156"/>
      <c r="B281" s="156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51"/>
      <c r="AF281" s="152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44"/>
      <c r="AT281" s="154"/>
      <c r="AU281" s="163"/>
      <c r="AV281" s="355"/>
      <c r="AW281" s="355"/>
      <c r="AX281" s="154"/>
      <c r="AY281" s="154"/>
      <c r="AZ281" s="246"/>
      <c r="BA281" s="253"/>
      <c r="BB281" s="153"/>
      <c r="BC281" s="146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9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</row>
    <row r="282" spans="1:125" s="155" customFormat="1" ht="12">
      <c r="A282" s="156"/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51"/>
      <c r="AF282" s="152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44"/>
      <c r="AT282" s="154"/>
      <c r="AU282" s="163"/>
      <c r="AV282" s="355"/>
      <c r="AW282" s="355"/>
      <c r="AX282" s="154"/>
      <c r="AY282" s="154"/>
      <c r="AZ282" s="246"/>
      <c r="BA282" s="253"/>
      <c r="BB282" s="153"/>
      <c r="BC282" s="146"/>
      <c r="BD282" s="153"/>
      <c r="BE282" s="153"/>
      <c r="BF282" s="153"/>
      <c r="BG282" s="153"/>
      <c r="BH282" s="153"/>
      <c r="BI282" s="153"/>
      <c r="BJ282" s="153"/>
      <c r="BK282" s="153"/>
      <c r="BL282" s="153"/>
      <c r="BM282" s="153"/>
      <c r="BN282" s="153"/>
      <c r="BO282" s="153"/>
      <c r="BP282" s="153"/>
      <c r="BQ282" s="153"/>
      <c r="BR282" s="153"/>
      <c r="BS282" s="153"/>
      <c r="BT282" s="153"/>
      <c r="BU282" s="153"/>
      <c r="BV282" s="153"/>
      <c r="BW282" s="9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</row>
    <row r="283" spans="1:125" s="155" customFormat="1" ht="12">
      <c r="A283" s="156"/>
      <c r="B283" s="15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51"/>
      <c r="AF283" s="152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44"/>
      <c r="AT283" s="154"/>
      <c r="AU283" s="163"/>
      <c r="AV283" s="355"/>
      <c r="AW283" s="355"/>
      <c r="AX283" s="154"/>
      <c r="AY283" s="154"/>
      <c r="AZ283" s="246"/>
      <c r="BA283" s="253"/>
      <c r="BB283" s="153"/>
      <c r="BC283" s="146"/>
      <c r="BD283" s="153"/>
      <c r="BE283" s="153"/>
      <c r="BF283" s="153"/>
      <c r="BG283" s="153"/>
      <c r="BH283" s="153"/>
      <c r="BI283" s="153"/>
      <c r="BJ283" s="153"/>
      <c r="BK283" s="153"/>
      <c r="BL283" s="153"/>
      <c r="BM283" s="153"/>
      <c r="BN283" s="153"/>
      <c r="BO283" s="153"/>
      <c r="BP283" s="153"/>
      <c r="BQ283" s="153"/>
      <c r="BR283" s="153"/>
      <c r="BS283" s="153"/>
      <c r="BT283" s="153"/>
      <c r="BU283" s="153"/>
      <c r="BV283" s="153"/>
      <c r="BW283" s="9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</row>
    <row r="284" spans="1:125" s="155" customFormat="1" ht="12">
      <c r="A284" s="156"/>
      <c r="B284" s="15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51"/>
      <c r="AF284" s="152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44"/>
      <c r="AT284" s="154"/>
      <c r="AU284" s="163"/>
      <c r="AV284" s="355"/>
      <c r="AW284" s="355"/>
      <c r="AX284" s="154"/>
      <c r="AY284" s="154"/>
      <c r="AZ284" s="246"/>
      <c r="BA284" s="253"/>
      <c r="BB284" s="153"/>
      <c r="BC284" s="146"/>
      <c r="BD284" s="153"/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  <c r="BP284" s="153"/>
      <c r="BQ284" s="153"/>
      <c r="BR284" s="153"/>
      <c r="BS284" s="153"/>
      <c r="BT284" s="153"/>
      <c r="BU284" s="153"/>
      <c r="BV284" s="153"/>
      <c r="BW284" s="9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</row>
    <row r="285" spans="1:125" s="155" customFormat="1" ht="12">
      <c r="A285" s="156"/>
      <c r="B285" s="156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51"/>
      <c r="AF285" s="152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44"/>
      <c r="AT285" s="154"/>
      <c r="AU285" s="163"/>
      <c r="AV285" s="355"/>
      <c r="AW285" s="355"/>
      <c r="AX285" s="154"/>
      <c r="AY285" s="154"/>
      <c r="AZ285" s="246"/>
      <c r="BA285" s="253"/>
      <c r="BB285" s="153"/>
      <c r="BC285" s="146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9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</row>
    <row r="286" spans="1:125" s="155" customFormat="1" ht="12">
      <c r="A286" s="156"/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51"/>
      <c r="AF286" s="152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44"/>
      <c r="AT286" s="154"/>
      <c r="AU286" s="163"/>
      <c r="AV286" s="355"/>
      <c r="AW286" s="355"/>
      <c r="AX286" s="154"/>
      <c r="AY286" s="154"/>
      <c r="AZ286" s="246"/>
      <c r="BA286" s="253"/>
      <c r="BB286" s="153"/>
      <c r="BC286" s="146"/>
      <c r="BD286" s="153"/>
      <c r="BE286" s="153"/>
      <c r="BF286" s="153"/>
      <c r="BG286" s="153"/>
      <c r="BH286" s="153"/>
      <c r="BI286" s="153"/>
      <c r="BJ286" s="153"/>
      <c r="BK286" s="153"/>
      <c r="BL286" s="153"/>
      <c r="BM286" s="153"/>
      <c r="BN286" s="153"/>
      <c r="BO286" s="153"/>
      <c r="BP286" s="153"/>
      <c r="BQ286" s="153"/>
      <c r="BR286" s="153"/>
      <c r="BS286" s="153"/>
      <c r="BT286" s="153"/>
      <c r="BU286" s="153"/>
      <c r="BV286" s="153"/>
      <c r="BW286" s="9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</row>
    <row r="287" spans="1:125" s="155" customFormat="1" ht="12">
      <c r="A287" s="156"/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51"/>
      <c r="AF287" s="152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44"/>
      <c r="AT287" s="154"/>
      <c r="AU287" s="163"/>
      <c r="AV287" s="355"/>
      <c r="AW287" s="355"/>
      <c r="AX287" s="154"/>
      <c r="AY287" s="154"/>
      <c r="AZ287" s="246"/>
      <c r="BA287" s="253"/>
      <c r="BB287" s="153"/>
      <c r="BC287" s="146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3"/>
      <c r="BR287" s="153"/>
      <c r="BS287" s="153"/>
      <c r="BT287" s="153"/>
      <c r="BU287" s="153"/>
      <c r="BV287" s="153"/>
      <c r="BW287" s="9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</row>
    <row r="288" spans="1:125" s="155" customFormat="1" ht="12">
      <c r="A288" s="156"/>
      <c r="B288" s="156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51"/>
      <c r="AF288" s="152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44"/>
      <c r="AT288" s="154"/>
      <c r="AU288" s="163"/>
      <c r="AV288" s="355"/>
      <c r="AW288" s="355"/>
      <c r="AX288" s="154"/>
      <c r="AY288" s="154"/>
      <c r="AZ288" s="246"/>
      <c r="BA288" s="253"/>
      <c r="BB288" s="153"/>
      <c r="BC288" s="146"/>
      <c r="BD288" s="153"/>
      <c r="BE288" s="153"/>
      <c r="BF288" s="153"/>
      <c r="BG288" s="153"/>
      <c r="BH288" s="153"/>
      <c r="BI288" s="153"/>
      <c r="BJ288" s="153"/>
      <c r="BK288" s="153"/>
      <c r="BL288" s="153"/>
      <c r="BM288" s="153"/>
      <c r="BN288" s="153"/>
      <c r="BO288" s="153"/>
      <c r="BP288" s="153"/>
      <c r="BQ288" s="153"/>
      <c r="BR288" s="153"/>
      <c r="BS288" s="153"/>
      <c r="BT288" s="153"/>
      <c r="BU288" s="153"/>
      <c r="BV288" s="153"/>
      <c r="BW288" s="9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</row>
    <row r="289" spans="1:125" s="155" customFormat="1" ht="12">
      <c r="A289" s="156"/>
      <c r="B289" s="156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51"/>
      <c r="AF289" s="152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44"/>
      <c r="AT289" s="154"/>
      <c r="AU289" s="163"/>
      <c r="AV289" s="355"/>
      <c r="AW289" s="355"/>
      <c r="AX289" s="154"/>
      <c r="AY289" s="154"/>
      <c r="AZ289" s="246"/>
      <c r="BA289" s="253"/>
      <c r="BB289" s="153"/>
      <c r="BC289" s="146"/>
      <c r="BD289" s="153"/>
      <c r="BE289" s="153"/>
      <c r="BF289" s="153"/>
      <c r="BG289" s="153"/>
      <c r="BH289" s="153"/>
      <c r="BI289" s="153"/>
      <c r="BJ289" s="153"/>
      <c r="BK289" s="153"/>
      <c r="BL289" s="153"/>
      <c r="BM289" s="153"/>
      <c r="BN289" s="153"/>
      <c r="BO289" s="153"/>
      <c r="BP289" s="153"/>
      <c r="BQ289" s="153"/>
      <c r="BR289" s="153"/>
      <c r="BS289" s="153"/>
      <c r="BT289" s="153"/>
      <c r="BU289" s="153"/>
      <c r="BV289" s="153"/>
      <c r="BW289" s="9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</row>
    <row r="290" spans="1:125" s="155" customFormat="1" ht="12">
      <c r="A290" s="156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51"/>
      <c r="AF290" s="152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44"/>
      <c r="AT290" s="154"/>
      <c r="AU290" s="163"/>
      <c r="AV290" s="355"/>
      <c r="AW290" s="355"/>
      <c r="AX290" s="154"/>
      <c r="AY290" s="154"/>
      <c r="AZ290" s="246"/>
      <c r="BA290" s="253"/>
      <c r="BB290" s="153"/>
      <c r="BC290" s="146"/>
      <c r="BD290" s="153"/>
      <c r="BE290" s="153"/>
      <c r="BF290" s="153"/>
      <c r="BG290" s="153"/>
      <c r="BH290" s="153"/>
      <c r="BI290" s="153"/>
      <c r="BJ290" s="153"/>
      <c r="BK290" s="153"/>
      <c r="BL290" s="153"/>
      <c r="BM290" s="153"/>
      <c r="BN290" s="153"/>
      <c r="BO290" s="153"/>
      <c r="BP290" s="153"/>
      <c r="BQ290" s="153"/>
      <c r="BR290" s="153"/>
      <c r="BS290" s="153"/>
      <c r="BT290" s="153"/>
      <c r="BU290" s="153"/>
      <c r="BV290" s="153"/>
      <c r="BW290" s="9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</row>
    <row r="291" spans="1:125" s="155" customFormat="1" ht="12">
      <c r="A291" s="156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51"/>
      <c r="AF291" s="152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44"/>
      <c r="AT291" s="154"/>
      <c r="AU291" s="163"/>
      <c r="AV291" s="355"/>
      <c r="AW291" s="355"/>
      <c r="AX291" s="154"/>
      <c r="AY291" s="154"/>
      <c r="AZ291" s="246"/>
      <c r="BA291" s="253"/>
      <c r="BB291" s="153"/>
      <c r="BC291" s="146"/>
      <c r="BD291" s="153"/>
      <c r="BE291" s="153"/>
      <c r="BF291" s="153"/>
      <c r="BG291" s="153"/>
      <c r="BH291" s="153"/>
      <c r="BI291" s="153"/>
      <c r="BJ291" s="153"/>
      <c r="BK291" s="153"/>
      <c r="BL291" s="153"/>
      <c r="BM291" s="153"/>
      <c r="BN291" s="153"/>
      <c r="BO291" s="153"/>
      <c r="BP291" s="153"/>
      <c r="BQ291" s="153"/>
      <c r="BR291" s="153"/>
      <c r="BS291" s="153"/>
      <c r="BT291" s="153"/>
      <c r="BU291" s="153"/>
      <c r="BV291" s="153"/>
      <c r="BW291" s="9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</row>
    <row r="292" spans="1:125" s="155" customFormat="1" ht="12">
      <c r="A292" s="156"/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51"/>
      <c r="AF292" s="152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44"/>
      <c r="AT292" s="154"/>
      <c r="AU292" s="163"/>
      <c r="AV292" s="355"/>
      <c r="AW292" s="355"/>
      <c r="AX292" s="154"/>
      <c r="AY292" s="154"/>
      <c r="AZ292" s="246"/>
      <c r="BA292" s="253"/>
      <c r="BB292" s="153"/>
      <c r="BC292" s="146"/>
      <c r="BD292" s="153"/>
      <c r="BE292" s="153"/>
      <c r="BF292" s="153"/>
      <c r="BG292" s="153"/>
      <c r="BH292" s="153"/>
      <c r="BI292" s="153"/>
      <c r="BJ292" s="153"/>
      <c r="BK292" s="153"/>
      <c r="BL292" s="153"/>
      <c r="BM292" s="153"/>
      <c r="BN292" s="153"/>
      <c r="BO292" s="153"/>
      <c r="BP292" s="153"/>
      <c r="BQ292" s="153"/>
      <c r="BR292" s="153"/>
      <c r="BS292" s="153"/>
      <c r="BT292" s="153"/>
      <c r="BU292" s="153"/>
      <c r="BV292" s="153"/>
      <c r="BW292" s="9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</row>
    <row r="293" spans="1:125" s="155" customFormat="1" ht="12">
      <c r="A293" s="156"/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51"/>
      <c r="AF293" s="152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44"/>
      <c r="AT293" s="154"/>
      <c r="AU293" s="163"/>
      <c r="AV293" s="355"/>
      <c r="AW293" s="355"/>
      <c r="AX293" s="154"/>
      <c r="AY293" s="154"/>
      <c r="AZ293" s="246"/>
      <c r="BA293" s="253"/>
      <c r="BB293" s="153"/>
      <c r="BC293" s="146"/>
      <c r="BD293" s="153"/>
      <c r="BE293" s="153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3"/>
      <c r="BR293" s="153"/>
      <c r="BS293" s="153"/>
      <c r="BT293" s="153"/>
      <c r="BU293" s="153"/>
      <c r="BV293" s="153"/>
      <c r="BW293" s="9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</row>
    <row r="294" spans="1:125" s="155" customFormat="1" ht="12">
      <c r="A294" s="156"/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51"/>
      <c r="AF294" s="152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44"/>
      <c r="AT294" s="154"/>
      <c r="AU294" s="163"/>
      <c r="AV294" s="355"/>
      <c r="AW294" s="355"/>
      <c r="AX294" s="154"/>
      <c r="AY294" s="154"/>
      <c r="AZ294" s="246"/>
      <c r="BA294" s="253"/>
      <c r="BB294" s="153"/>
      <c r="BC294" s="146"/>
      <c r="BD294" s="153"/>
      <c r="BE294" s="153"/>
      <c r="BF294" s="153"/>
      <c r="BG294" s="153"/>
      <c r="BH294" s="153"/>
      <c r="BI294" s="153"/>
      <c r="BJ294" s="153"/>
      <c r="BK294" s="153"/>
      <c r="BL294" s="153"/>
      <c r="BM294" s="153"/>
      <c r="BN294" s="153"/>
      <c r="BO294" s="153"/>
      <c r="BP294" s="153"/>
      <c r="BQ294" s="153"/>
      <c r="BR294" s="153"/>
      <c r="BS294" s="153"/>
      <c r="BT294" s="153"/>
      <c r="BU294" s="153"/>
      <c r="BV294" s="153"/>
      <c r="BW294" s="9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</row>
    <row r="295" spans="1:125" s="155" customFormat="1" ht="12">
      <c r="A295" s="156"/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51"/>
      <c r="AF295" s="152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44"/>
      <c r="AT295" s="154"/>
      <c r="AU295" s="163"/>
      <c r="AV295" s="355"/>
      <c r="AW295" s="355"/>
      <c r="AX295" s="154"/>
      <c r="AY295" s="154"/>
      <c r="AZ295" s="246"/>
      <c r="BA295" s="253"/>
      <c r="BB295" s="153"/>
      <c r="BC295" s="146"/>
      <c r="BD295" s="153"/>
      <c r="BE295" s="153"/>
      <c r="BF295" s="153"/>
      <c r="BG295" s="153"/>
      <c r="BH295" s="153"/>
      <c r="BI295" s="153"/>
      <c r="BJ295" s="153"/>
      <c r="BK295" s="153"/>
      <c r="BL295" s="153"/>
      <c r="BM295" s="153"/>
      <c r="BN295" s="153"/>
      <c r="BO295" s="153"/>
      <c r="BP295" s="153"/>
      <c r="BQ295" s="153"/>
      <c r="BR295" s="153"/>
      <c r="BS295" s="153"/>
      <c r="BT295" s="153"/>
      <c r="BU295" s="153"/>
      <c r="BV295" s="153"/>
      <c r="BW295" s="9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</row>
    <row r="296" spans="1:125" s="155" customFormat="1" ht="12">
      <c r="A296" s="156"/>
      <c r="B296" s="156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51"/>
      <c r="AF296" s="152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44"/>
      <c r="AT296" s="154"/>
      <c r="AU296" s="163"/>
      <c r="AV296" s="355"/>
      <c r="AW296" s="355"/>
      <c r="AX296" s="154"/>
      <c r="AY296" s="154"/>
      <c r="AZ296" s="246"/>
      <c r="BA296" s="253"/>
      <c r="BB296" s="153"/>
      <c r="BC296" s="146"/>
      <c r="BD296" s="153"/>
      <c r="BE296" s="153"/>
      <c r="BF296" s="153"/>
      <c r="BG296" s="153"/>
      <c r="BH296" s="153"/>
      <c r="BI296" s="153"/>
      <c r="BJ296" s="153"/>
      <c r="BK296" s="153"/>
      <c r="BL296" s="153"/>
      <c r="BM296" s="153"/>
      <c r="BN296" s="153"/>
      <c r="BO296" s="153"/>
      <c r="BP296" s="153"/>
      <c r="BQ296" s="153"/>
      <c r="BR296" s="153"/>
      <c r="BS296" s="153"/>
      <c r="BT296" s="153"/>
      <c r="BU296" s="153"/>
      <c r="BV296" s="153"/>
      <c r="BW296" s="9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</row>
    <row r="297" spans="1:125" s="155" customFormat="1" ht="12">
      <c r="A297" s="156"/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51"/>
      <c r="AF297" s="152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44"/>
      <c r="AT297" s="154"/>
      <c r="AU297" s="163"/>
      <c r="AV297" s="355"/>
      <c r="AW297" s="355"/>
      <c r="AX297" s="154"/>
      <c r="AY297" s="154"/>
      <c r="AZ297" s="246"/>
      <c r="BA297" s="253"/>
      <c r="BB297" s="153"/>
      <c r="BC297" s="146"/>
      <c r="BD297" s="153"/>
      <c r="BE297" s="153"/>
      <c r="BF297" s="153"/>
      <c r="BG297" s="153"/>
      <c r="BH297" s="153"/>
      <c r="BI297" s="153"/>
      <c r="BJ297" s="153"/>
      <c r="BK297" s="153"/>
      <c r="BL297" s="153"/>
      <c r="BM297" s="153"/>
      <c r="BN297" s="153"/>
      <c r="BO297" s="153"/>
      <c r="BP297" s="153"/>
      <c r="BQ297" s="153"/>
      <c r="BR297" s="153"/>
      <c r="BS297" s="153"/>
      <c r="BT297" s="153"/>
      <c r="BU297" s="153"/>
      <c r="BV297" s="153"/>
      <c r="BW297" s="9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</row>
    <row r="298" spans="1:125" s="155" customFormat="1" ht="12">
      <c r="A298" s="156"/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51"/>
      <c r="AF298" s="152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44"/>
      <c r="AT298" s="154"/>
      <c r="AU298" s="163"/>
      <c r="AV298" s="355"/>
      <c r="AW298" s="355"/>
      <c r="AX298" s="154"/>
      <c r="AY298" s="154"/>
      <c r="AZ298" s="246"/>
      <c r="BA298" s="253"/>
      <c r="BB298" s="153"/>
      <c r="BC298" s="146"/>
      <c r="BD298" s="153"/>
      <c r="BE298" s="153"/>
      <c r="BF298" s="153"/>
      <c r="BG298" s="153"/>
      <c r="BH298" s="153"/>
      <c r="BI298" s="153"/>
      <c r="BJ298" s="153"/>
      <c r="BK298" s="153"/>
      <c r="BL298" s="153"/>
      <c r="BM298" s="153"/>
      <c r="BN298" s="153"/>
      <c r="BO298" s="153"/>
      <c r="BP298" s="153"/>
      <c r="BQ298" s="153"/>
      <c r="BR298" s="153"/>
      <c r="BS298" s="153"/>
      <c r="BT298" s="153"/>
      <c r="BU298" s="153"/>
      <c r="BV298" s="153"/>
      <c r="BW298" s="9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</row>
    <row r="299" spans="1:125" s="155" customFormat="1" ht="12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51"/>
      <c r="AF299" s="152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44"/>
      <c r="AT299" s="154"/>
      <c r="AU299" s="163"/>
      <c r="AV299" s="355"/>
      <c r="AW299" s="355"/>
      <c r="AX299" s="154"/>
      <c r="AY299" s="154"/>
      <c r="AZ299" s="246"/>
      <c r="BA299" s="253"/>
      <c r="BB299" s="153"/>
      <c r="BC299" s="146"/>
      <c r="BD299" s="153"/>
      <c r="BE299" s="153"/>
      <c r="BF299" s="153"/>
      <c r="BG299" s="153"/>
      <c r="BH299" s="153"/>
      <c r="BI299" s="153"/>
      <c r="BJ299" s="153"/>
      <c r="BK299" s="153"/>
      <c r="BL299" s="153"/>
      <c r="BM299" s="153"/>
      <c r="BN299" s="153"/>
      <c r="BO299" s="153"/>
      <c r="BP299" s="153"/>
      <c r="BQ299" s="153"/>
      <c r="BR299" s="153"/>
      <c r="BS299" s="153"/>
      <c r="BT299" s="153"/>
      <c r="BU299" s="153"/>
      <c r="BV299" s="153"/>
      <c r="BW299" s="9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</row>
    <row r="300" spans="1:125" s="155" customFormat="1" ht="12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51"/>
      <c r="AF300" s="152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44"/>
      <c r="AT300" s="154"/>
      <c r="AU300" s="163"/>
      <c r="AV300" s="355"/>
      <c r="AW300" s="355"/>
      <c r="AX300" s="154"/>
      <c r="AY300" s="154"/>
      <c r="AZ300" s="246"/>
      <c r="BA300" s="253"/>
      <c r="BB300" s="153"/>
      <c r="BC300" s="146"/>
      <c r="BD300" s="153"/>
      <c r="BE300" s="153"/>
      <c r="BF300" s="153"/>
      <c r="BG300" s="153"/>
      <c r="BH300" s="153"/>
      <c r="BI300" s="153"/>
      <c r="BJ300" s="153"/>
      <c r="BK300" s="153"/>
      <c r="BL300" s="153"/>
      <c r="BM300" s="153"/>
      <c r="BN300" s="153"/>
      <c r="BO300" s="153"/>
      <c r="BP300" s="153"/>
      <c r="BQ300" s="153"/>
      <c r="BR300" s="153"/>
      <c r="BS300" s="153"/>
      <c r="BT300" s="153"/>
      <c r="BU300" s="153"/>
      <c r="BV300" s="153"/>
      <c r="BW300" s="9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</row>
    <row r="301" spans="1:125" s="155" customFormat="1" ht="12">
      <c r="A301" s="156"/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51"/>
      <c r="AF301" s="152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44"/>
      <c r="AT301" s="154"/>
      <c r="AU301" s="163"/>
      <c r="AV301" s="355"/>
      <c r="AW301" s="355"/>
      <c r="AX301" s="154"/>
      <c r="AY301" s="154"/>
      <c r="AZ301" s="246"/>
      <c r="BA301" s="253"/>
      <c r="BB301" s="153"/>
      <c r="BC301" s="146"/>
      <c r="BD301" s="153"/>
      <c r="BE301" s="153"/>
      <c r="BF301" s="153"/>
      <c r="BG301" s="153"/>
      <c r="BH301" s="153"/>
      <c r="BI301" s="153"/>
      <c r="BJ301" s="153"/>
      <c r="BK301" s="153"/>
      <c r="BL301" s="153"/>
      <c r="BM301" s="153"/>
      <c r="BN301" s="153"/>
      <c r="BO301" s="153"/>
      <c r="BP301" s="153"/>
      <c r="BQ301" s="153"/>
      <c r="BR301" s="153"/>
      <c r="BS301" s="153"/>
      <c r="BT301" s="153"/>
      <c r="BU301" s="153"/>
      <c r="BV301" s="153"/>
      <c r="BW301" s="9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</row>
    <row r="302" spans="1:125" s="155" customFormat="1" ht="12">
      <c r="A302" s="156"/>
      <c r="B302" s="156"/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51"/>
      <c r="AF302" s="152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44"/>
      <c r="AT302" s="154"/>
      <c r="AU302" s="163"/>
      <c r="AV302" s="355"/>
      <c r="AW302" s="355"/>
      <c r="AX302" s="154"/>
      <c r="AY302" s="154"/>
      <c r="AZ302" s="246"/>
      <c r="BA302" s="253"/>
      <c r="BB302" s="153"/>
      <c r="BC302" s="146"/>
      <c r="BD302" s="153"/>
      <c r="BE302" s="153"/>
      <c r="BF302" s="153"/>
      <c r="BG302" s="153"/>
      <c r="BH302" s="153"/>
      <c r="BI302" s="153"/>
      <c r="BJ302" s="153"/>
      <c r="BK302" s="153"/>
      <c r="BL302" s="153"/>
      <c r="BM302" s="153"/>
      <c r="BN302" s="153"/>
      <c r="BO302" s="153"/>
      <c r="BP302" s="153"/>
      <c r="BQ302" s="153"/>
      <c r="BR302" s="153"/>
      <c r="BS302" s="153"/>
      <c r="BT302" s="153"/>
      <c r="BU302" s="153"/>
      <c r="BV302" s="153"/>
      <c r="BW302" s="9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</row>
    <row r="303" spans="1:125" s="155" customFormat="1" ht="12">
      <c r="A303" s="156"/>
      <c r="B303" s="156"/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51"/>
      <c r="AF303" s="152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44"/>
      <c r="AT303" s="154"/>
      <c r="AU303" s="163"/>
      <c r="AV303" s="355"/>
      <c r="AW303" s="355"/>
      <c r="AX303" s="154"/>
      <c r="AY303" s="154"/>
      <c r="AZ303" s="246"/>
      <c r="BA303" s="253"/>
      <c r="BB303" s="153"/>
      <c r="BC303" s="146"/>
      <c r="BD303" s="153"/>
      <c r="BE303" s="153"/>
      <c r="BF303" s="153"/>
      <c r="BG303" s="153"/>
      <c r="BH303" s="153"/>
      <c r="BI303" s="153"/>
      <c r="BJ303" s="153"/>
      <c r="BK303" s="153"/>
      <c r="BL303" s="153"/>
      <c r="BM303" s="153"/>
      <c r="BN303" s="153"/>
      <c r="BO303" s="153"/>
      <c r="BP303" s="153"/>
      <c r="BQ303" s="153"/>
      <c r="BR303" s="153"/>
      <c r="BS303" s="153"/>
      <c r="BT303" s="153"/>
      <c r="BU303" s="153"/>
      <c r="BV303" s="153"/>
      <c r="BW303" s="9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</row>
    <row r="304" spans="1:125" s="155" customFormat="1" ht="12">
      <c r="A304" s="156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51"/>
      <c r="AF304" s="152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44"/>
      <c r="AT304" s="154"/>
      <c r="AU304" s="163"/>
      <c r="AV304" s="355"/>
      <c r="AW304" s="355"/>
      <c r="AX304" s="154"/>
      <c r="AY304" s="154"/>
      <c r="AZ304" s="246"/>
      <c r="BA304" s="253"/>
      <c r="BB304" s="153"/>
      <c r="BC304" s="146"/>
      <c r="BD304" s="153"/>
      <c r="BE304" s="153"/>
      <c r="BF304" s="153"/>
      <c r="BG304" s="153"/>
      <c r="BH304" s="153"/>
      <c r="BI304" s="153"/>
      <c r="BJ304" s="153"/>
      <c r="BK304" s="153"/>
      <c r="BL304" s="153"/>
      <c r="BM304" s="153"/>
      <c r="BN304" s="153"/>
      <c r="BO304" s="153"/>
      <c r="BP304" s="153"/>
      <c r="BQ304" s="153"/>
      <c r="BR304" s="153"/>
      <c r="BS304" s="153"/>
      <c r="BT304" s="153"/>
      <c r="BU304" s="153"/>
      <c r="BV304" s="153"/>
      <c r="BW304" s="9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</row>
    <row r="305" spans="1:125" s="155" customFormat="1" ht="12">
      <c r="A305" s="156"/>
      <c r="B305" s="156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51"/>
      <c r="AF305" s="152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44"/>
      <c r="AT305" s="154"/>
      <c r="AU305" s="163"/>
      <c r="AV305" s="355"/>
      <c r="AW305" s="355"/>
      <c r="AX305" s="154"/>
      <c r="AY305" s="154"/>
      <c r="AZ305" s="246"/>
      <c r="BA305" s="253"/>
      <c r="BB305" s="153"/>
      <c r="BC305" s="146"/>
      <c r="BD305" s="153"/>
      <c r="BE305" s="153"/>
      <c r="BF305" s="153"/>
      <c r="BG305" s="153"/>
      <c r="BH305" s="153"/>
      <c r="BI305" s="153"/>
      <c r="BJ305" s="153"/>
      <c r="BK305" s="153"/>
      <c r="BL305" s="153"/>
      <c r="BM305" s="153"/>
      <c r="BN305" s="153"/>
      <c r="BO305" s="153"/>
      <c r="BP305" s="153"/>
      <c r="BQ305" s="153"/>
      <c r="BR305" s="153"/>
      <c r="BS305" s="153"/>
      <c r="BT305" s="153"/>
      <c r="BU305" s="153"/>
      <c r="BV305" s="153"/>
      <c r="BW305" s="9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</row>
    <row r="306" spans="1:125" s="155" customFormat="1" ht="12">
      <c r="A306" s="156"/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51"/>
      <c r="AF306" s="152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44"/>
      <c r="AT306" s="154"/>
      <c r="AU306" s="163"/>
      <c r="AV306" s="355"/>
      <c r="AW306" s="355"/>
      <c r="AX306" s="154"/>
      <c r="AY306" s="154"/>
      <c r="AZ306" s="246"/>
      <c r="BA306" s="253"/>
      <c r="BB306" s="153"/>
      <c r="BC306" s="146"/>
      <c r="BD306" s="153"/>
      <c r="BE306" s="153"/>
      <c r="BF306" s="153"/>
      <c r="BG306" s="153"/>
      <c r="BH306" s="153"/>
      <c r="BI306" s="153"/>
      <c r="BJ306" s="153"/>
      <c r="BK306" s="153"/>
      <c r="BL306" s="153"/>
      <c r="BM306" s="153"/>
      <c r="BN306" s="153"/>
      <c r="BO306" s="153"/>
      <c r="BP306" s="153"/>
      <c r="BQ306" s="153"/>
      <c r="BR306" s="153"/>
      <c r="BS306" s="153"/>
      <c r="BT306" s="153"/>
      <c r="BU306" s="153"/>
      <c r="BV306" s="153"/>
      <c r="BW306" s="9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</row>
    <row r="307" spans="1:125" s="155" customFormat="1" ht="12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51"/>
      <c r="AF307" s="152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44"/>
      <c r="AT307" s="154"/>
      <c r="AU307" s="163"/>
      <c r="AV307" s="355"/>
      <c r="AW307" s="355"/>
      <c r="AX307" s="154"/>
      <c r="AY307" s="154"/>
      <c r="AZ307" s="246"/>
      <c r="BA307" s="253"/>
      <c r="BB307" s="153"/>
      <c r="BC307" s="146"/>
      <c r="BD307" s="153"/>
      <c r="BE307" s="153"/>
      <c r="BF307" s="153"/>
      <c r="BG307" s="153"/>
      <c r="BH307" s="153"/>
      <c r="BI307" s="153"/>
      <c r="BJ307" s="153"/>
      <c r="BK307" s="153"/>
      <c r="BL307" s="153"/>
      <c r="BM307" s="153"/>
      <c r="BN307" s="153"/>
      <c r="BO307" s="153"/>
      <c r="BP307" s="153"/>
      <c r="BQ307" s="153"/>
      <c r="BR307" s="153"/>
      <c r="BS307" s="153"/>
      <c r="BT307" s="153"/>
      <c r="BU307" s="153"/>
      <c r="BV307" s="153"/>
      <c r="BW307" s="9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</row>
    <row r="308" spans="1:125" s="155" customFormat="1" ht="12">
      <c r="A308" s="156"/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51"/>
      <c r="AF308" s="152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44"/>
      <c r="AT308" s="154"/>
      <c r="AU308" s="163"/>
      <c r="AV308" s="355"/>
      <c r="AW308" s="355"/>
      <c r="AX308" s="154"/>
      <c r="AY308" s="154"/>
      <c r="AZ308" s="246"/>
      <c r="BA308" s="253"/>
      <c r="BB308" s="153"/>
      <c r="BC308" s="146"/>
      <c r="BD308" s="153"/>
      <c r="BE308" s="153"/>
      <c r="BF308" s="153"/>
      <c r="BG308" s="153"/>
      <c r="BH308" s="153"/>
      <c r="BI308" s="153"/>
      <c r="BJ308" s="153"/>
      <c r="BK308" s="153"/>
      <c r="BL308" s="153"/>
      <c r="BM308" s="153"/>
      <c r="BN308" s="153"/>
      <c r="BO308" s="153"/>
      <c r="BP308" s="153"/>
      <c r="BQ308" s="153"/>
      <c r="BR308" s="153"/>
      <c r="BS308" s="153"/>
      <c r="BT308" s="153"/>
      <c r="BU308" s="153"/>
      <c r="BV308" s="153"/>
      <c r="BW308" s="9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</row>
    <row r="309" spans="1:125" s="155" customFormat="1" ht="12">
      <c r="A309" s="156"/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51"/>
      <c r="AF309" s="152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44"/>
      <c r="AT309" s="154"/>
      <c r="AU309" s="163"/>
      <c r="AV309" s="355"/>
      <c r="AW309" s="355"/>
      <c r="AX309" s="154"/>
      <c r="AY309" s="154"/>
      <c r="AZ309" s="246"/>
      <c r="BA309" s="253"/>
      <c r="BB309" s="153"/>
      <c r="BC309" s="146"/>
      <c r="BD309" s="153"/>
      <c r="BE309" s="153"/>
      <c r="BF309" s="153"/>
      <c r="BG309" s="153"/>
      <c r="BH309" s="153"/>
      <c r="BI309" s="153"/>
      <c r="BJ309" s="153"/>
      <c r="BK309" s="153"/>
      <c r="BL309" s="153"/>
      <c r="BM309" s="153"/>
      <c r="BN309" s="153"/>
      <c r="BO309" s="153"/>
      <c r="BP309" s="153"/>
      <c r="BQ309" s="153"/>
      <c r="BR309" s="153"/>
      <c r="BS309" s="153"/>
      <c r="BT309" s="153"/>
      <c r="BU309" s="153"/>
      <c r="BV309" s="153"/>
      <c r="BW309" s="9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</row>
    <row r="310" spans="1:125" s="155" customFormat="1" ht="12">
      <c r="A310" s="156"/>
      <c r="B310" s="156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51"/>
      <c r="AF310" s="152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44"/>
      <c r="AT310" s="154"/>
      <c r="AU310" s="163"/>
      <c r="AV310" s="355"/>
      <c r="AW310" s="355"/>
      <c r="AX310" s="154"/>
      <c r="AY310" s="154"/>
      <c r="AZ310" s="246"/>
      <c r="BA310" s="253"/>
      <c r="BB310" s="153"/>
      <c r="BC310" s="146"/>
      <c r="BD310" s="153"/>
      <c r="BE310" s="153"/>
      <c r="BF310" s="153"/>
      <c r="BG310" s="153"/>
      <c r="BH310" s="153"/>
      <c r="BI310" s="153"/>
      <c r="BJ310" s="153"/>
      <c r="BK310" s="153"/>
      <c r="BL310" s="153"/>
      <c r="BM310" s="153"/>
      <c r="BN310" s="153"/>
      <c r="BO310" s="153"/>
      <c r="BP310" s="153"/>
      <c r="BQ310" s="153"/>
      <c r="BR310" s="153"/>
      <c r="BS310" s="153"/>
      <c r="BT310" s="153"/>
      <c r="BU310" s="153"/>
      <c r="BV310" s="153"/>
      <c r="BW310" s="9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</row>
    <row r="311" spans="1:125" s="155" customFormat="1" ht="12">
      <c r="A311" s="156"/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51"/>
      <c r="AF311" s="152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44"/>
      <c r="AT311" s="154"/>
      <c r="AU311" s="163"/>
      <c r="AV311" s="355"/>
      <c r="AW311" s="355"/>
      <c r="AX311" s="154"/>
      <c r="AY311" s="154"/>
      <c r="AZ311" s="246"/>
      <c r="BA311" s="253"/>
      <c r="BB311" s="153"/>
      <c r="BC311" s="146"/>
      <c r="BD311" s="153"/>
      <c r="BE311" s="153"/>
      <c r="BF311" s="153"/>
      <c r="BG311" s="153"/>
      <c r="BH311" s="153"/>
      <c r="BI311" s="153"/>
      <c r="BJ311" s="153"/>
      <c r="BK311" s="153"/>
      <c r="BL311" s="153"/>
      <c r="BM311" s="153"/>
      <c r="BN311" s="153"/>
      <c r="BO311" s="153"/>
      <c r="BP311" s="153"/>
      <c r="BQ311" s="153"/>
      <c r="BR311" s="153"/>
      <c r="BS311" s="153"/>
      <c r="BT311" s="153"/>
      <c r="BU311" s="153"/>
      <c r="BV311" s="153"/>
      <c r="BW311" s="9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</row>
    <row r="312" ht="12">
      <c r="AE312" s="151"/>
    </row>
  </sheetData>
  <sheetProtection selectLockedCells="1" selectUnlockedCells="1"/>
  <mergeCells count="46">
    <mergeCell ref="A19:C20"/>
    <mergeCell ref="AS151:AS153"/>
    <mergeCell ref="AS157:AS159"/>
    <mergeCell ref="AS160:AS174"/>
    <mergeCell ref="AU18:AY19"/>
    <mergeCell ref="AZ18:BA19"/>
    <mergeCell ref="U18:AD18"/>
    <mergeCell ref="AE181:AE185"/>
    <mergeCell ref="AS22:AS25"/>
    <mergeCell ref="AS27:AS138"/>
    <mergeCell ref="AI18:AN19"/>
    <mergeCell ref="BW43:BW135"/>
    <mergeCell ref="W19:W20"/>
    <mergeCell ref="X19:X20"/>
    <mergeCell ref="Y19:Y20"/>
    <mergeCell ref="Z19:AB20"/>
    <mergeCell ref="AC19:AD20"/>
    <mergeCell ref="BW30:BW31"/>
    <mergeCell ref="BW33:BW34"/>
    <mergeCell ref="AO18:AP19"/>
    <mergeCell ref="AS18:AS20"/>
    <mergeCell ref="AT18:AT20"/>
    <mergeCell ref="H20:I20"/>
    <mergeCell ref="AE18:AE20"/>
    <mergeCell ref="AH18:AH20"/>
    <mergeCell ref="R19:T20"/>
    <mergeCell ref="U19:V20"/>
    <mergeCell ref="I15:AE15"/>
    <mergeCell ref="K20:L20"/>
    <mergeCell ref="M20:Q20"/>
    <mergeCell ref="D19:E20"/>
    <mergeCell ref="F19:G20"/>
    <mergeCell ref="H19:Q19"/>
    <mergeCell ref="I16:BA16"/>
    <mergeCell ref="A18:T18"/>
    <mergeCell ref="AF18:AF20"/>
    <mergeCell ref="AG18:AG20"/>
    <mergeCell ref="AU1:BA1"/>
    <mergeCell ref="C9:BA9"/>
    <mergeCell ref="I11:BA11"/>
    <mergeCell ref="I12:BA12"/>
    <mergeCell ref="I13:X13"/>
    <mergeCell ref="I14:X14"/>
    <mergeCell ref="AU3:BA5"/>
    <mergeCell ref="A7:BA7"/>
    <mergeCell ref="C8:BA8"/>
  </mergeCells>
  <printOptions/>
  <pageMargins left="0.2362204724409449" right="0.2362204724409449" top="0.7480314960629921" bottom="0.7480314960629921" header="0.31496062992125984" footer="0.5118110236220472"/>
  <pageSetup firstPageNumber="1" useFirstPageNumber="1" fitToHeight="8" fitToWidth="1" horizontalDpi="600" verticalDpi="600" orientation="landscape" paperSize="9" scale="55" r:id="rId1"/>
  <headerFooter alignWithMargins="0">
    <oddHeader>&amp;C&amp;P</oddHeader>
  </headerFooter>
  <rowBreaks count="8" manualBreakCount="8">
    <brk id="27" max="52" man="1"/>
    <brk id="47" max="52" man="1"/>
    <brk id="63" max="52" man="1"/>
    <brk id="82" max="52" man="1"/>
    <brk id="97" max="52" man="1"/>
    <brk id="111" max="52" man="1"/>
    <brk id="125" max="52" man="1"/>
    <brk id="14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Волчков Н.Э.</cp:lastModifiedBy>
  <cp:lastPrinted>2022-12-28T07:13:16Z</cp:lastPrinted>
  <dcterms:created xsi:type="dcterms:W3CDTF">2016-02-12T11:44:10Z</dcterms:created>
  <dcterms:modified xsi:type="dcterms:W3CDTF">2022-12-28T07:15:57Z</dcterms:modified>
  <cp:category/>
  <cp:version/>
  <cp:contentType/>
  <cp:contentStatus/>
</cp:coreProperties>
</file>